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5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aytsaban/Documents/BIU Economics Exec/"/>
    </mc:Choice>
  </mc:AlternateContent>
  <xr:revisionPtr revIDLastSave="0" documentId="13_ncr:1_{0E4434E5-D141-6840-BFC0-51911A13E306}" xr6:coauthVersionLast="47" xr6:coauthVersionMax="47" xr10:uidLastSave="{00000000-0000-0000-0000-000000000000}"/>
  <bookViews>
    <workbookView xWindow="880" yWindow="500" windowWidth="50320" windowHeight="29800" xr2:uid="{8A864457-DDAC-7C46-A654-F37CF2AE8308}"/>
  </bookViews>
  <sheets>
    <sheet name="COVER" sheetId="1" r:id="rId1"/>
    <sheet name="Exercise 1" sheetId="2" r:id="rId2"/>
    <sheet name="Exercise 2" sheetId="3" r:id="rId3"/>
    <sheet name="Exercise 3" sheetId="4" r:id="rId4"/>
    <sheet name="Exercise 4" sheetId="5" r:id="rId5"/>
    <sheet name="Exercise 5" sheetId="6" r:id="rId6"/>
    <sheet name="Exercise 6" sheetId="7" r:id="rId7"/>
    <sheet name="Exercise 7" sheetId="8" r:id="rId8"/>
    <sheet name="Exercise 8" sheetId="9" r:id="rId9"/>
    <sheet name="Exerccise 9 - Exam 2" sheetId="10" r:id="rId10"/>
    <sheet name="Exercise 10 - Exam 3" sheetId="12" r:id="rId11"/>
    <sheet name="Exam Example 1" sheetId="14" r:id="rId12"/>
    <sheet name="Additional Materials" sheetId="11" r:id="rId13"/>
    <sheet name="טיפים של זמן פציעות" sheetId="13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520" i="10" l="1"/>
  <c r="F520" i="10"/>
  <c r="G519" i="10"/>
  <c r="F519" i="10"/>
  <c r="F553" i="12" l="1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E1079" i="12" l="1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B23" i="7"/>
  <c r="E23" i="7" s="1"/>
  <c r="C24" i="7"/>
  <c r="C25" i="7" s="1"/>
  <c r="D256" i="6"/>
  <c r="D260" i="6" s="1"/>
  <c r="D157" i="6"/>
  <c r="E157" i="6" s="1"/>
  <c r="C158" i="6"/>
  <c r="C159" i="6" s="1"/>
  <c r="C160" i="6" s="1"/>
  <c r="C161" i="6" s="1"/>
  <c r="C162" i="6" s="1"/>
  <c r="C163" i="6" s="1"/>
  <c r="D163" i="6" s="1"/>
  <c r="E163" i="6" s="1"/>
  <c r="E137" i="6"/>
  <c r="E125" i="6"/>
  <c r="E127" i="6" s="1"/>
  <c r="C105" i="6"/>
  <c r="C106" i="6"/>
  <c r="C107" i="6"/>
  <c r="C108" i="6"/>
  <c r="C109" i="6"/>
  <c r="C110" i="6"/>
  <c r="C104" i="6"/>
  <c r="D106" i="6"/>
  <c r="D107" i="6"/>
  <c r="D108" i="6"/>
  <c r="D109" i="6"/>
  <c r="D110" i="6"/>
  <c r="D105" i="6"/>
  <c r="D104" i="6"/>
  <c r="D66" i="6"/>
  <c r="F66" i="6" s="1"/>
  <c r="C66" i="6"/>
  <c r="E66" i="6" s="1"/>
  <c r="D65" i="6"/>
  <c r="F65" i="6" s="1"/>
  <c r="C65" i="6"/>
  <c r="E65" i="6" s="1"/>
  <c r="D64" i="6"/>
  <c r="F64" i="6" s="1"/>
  <c r="C64" i="6"/>
  <c r="E64" i="6" s="1"/>
  <c r="D63" i="6"/>
  <c r="F63" i="6" s="1"/>
  <c r="C63" i="6"/>
  <c r="E63" i="6" s="1"/>
  <c r="D62" i="6"/>
  <c r="F62" i="6" s="1"/>
  <c r="C62" i="6"/>
  <c r="E62" i="6" s="1"/>
  <c r="D61" i="6"/>
  <c r="F61" i="6" s="1"/>
  <c r="C61" i="6"/>
  <c r="E61" i="6" s="1"/>
  <c r="D60" i="6"/>
  <c r="F60" i="6" s="1"/>
  <c r="C60" i="6"/>
  <c r="E60" i="6" s="1"/>
  <c r="C30" i="6"/>
  <c r="C31" i="6"/>
  <c r="C32" i="6"/>
  <c r="C33" i="6"/>
  <c r="C34" i="6"/>
  <c r="C29" i="6"/>
  <c r="C28" i="6"/>
  <c r="D31" i="6"/>
  <c r="D32" i="6"/>
  <c r="D33" i="6"/>
  <c r="D34" i="6"/>
  <c r="D30" i="6"/>
  <c r="D29" i="6"/>
  <c r="D28" i="6"/>
  <c r="F229" i="5"/>
  <c r="I229" i="5" s="1"/>
  <c r="G229" i="5"/>
  <c r="J229" i="5" s="1"/>
  <c r="F230" i="5"/>
  <c r="I230" i="5" s="1"/>
  <c r="G230" i="5"/>
  <c r="J230" i="5" s="1"/>
  <c r="F231" i="5"/>
  <c r="I231" i="5" s="1"/>
  <c r="G231" i="5"/>
  <c r="J231" i="5" s="1"/>
  <c r="E230" i="5"/>
  <c r="H230" i="5" s="1"/>
  <c r="E231" i="5"/>
  <c r="H231" i="5" s="1"/>
  <c r="E229" i="5"/>
  <c r="H229" i="5" s="1"/>
  <c r="F228" i="5"/>
  <c r="I228" i="5" s="1"/>
  <c r="G228" i="5"/>
  <c r="J228" i="5" s="1"/>
  <c r="E228" i="5"/>
  <c r="H228" i="5" s="1"/>
  <c r="G203" i="5"/>
  <c r="G189" i="5"/>
  <c r="F179" i="5"/>
  <c r="G179" i="5"/>
  <c r="F180" i="5"/>
  <c r="G180" i="5"/>
  <c r="F181" i="5"/>
  <c r="G181" i="5"/>
  <c r="E180" i="5"/>
  <c r="E181" i="5"/>
  <c r="E179" i="5"/>
  <c r="L148" i="5"/>
  <c r="L146" i="5"/>
  <c r="E152" i="5"/>
  <c r="D152" i="5"/>
  <c r="E151" i="5"/>
  <c r="K136" i="5"/>
  <c r="K141" i="5" s="1"/>
  <c r="K132" i="5"/>
  <c r="E134" i="5"/>
  <c r="D134" i="5"/>
  <c r="E133" i="5"/>
  <c r="F110" i="5"/>
  <c r="E116" i="5"/>
  <c r="E117" i="5"/>
  <c r="D117" i="5"/>
  <c r="H86" i="5"/>
  <c r="E91" i="5"/>
  <c r="E92" i="5"/>
  <c r="E93" i="5"/>
  <c r="D90" i="5"/>
  <c r="D91" i="5"/>
  <c r="D92" i="5"/>
  <c r="D93" i="5"/>
  <c r="C73" i="5"/>
  <c r="E66" i="5"/>
  <c r="E67" i="5"/>
  <c r="E68" i="5"/>
  <c r="E69" i="5"/>
  <c r="E70" i="5"/>
  <c r="D67" i="5"/>
  <c r="D68" i="5"/>
  <c r="D69" i="5"/>
  <c r="D70" i="5"/>
  <c r="D66" i="5"/>
  <c r="E50" i="5"/>
  <c r="E51" i="5"/>
  <c r="E52" i="5"/>
  <c r="E53" i="5"/>
  <c r="E54" i="5"/>
  <c r="E49" i="5"/>
  <c r="D50" i="5"/>
  <c r="D51" i="5"/>
  <c r="D52" i="5"/>
  <c r="D53" i="5"/>
  <c r="D54" i="5"/>
  <c r="D49" i="5"/>
  <c r="E35" i="5"/>
  <c r="E36" i="5"/>
  <c r="E37" i="5"/>
  <c r="E38" i="5"/>
  <c r="E34" i="5"/>
  <c r="D38" i="5"/>
  <c r="D37" i="5"/>
  <c r="D36" i="5"/>
  <c r="D35" i="5"/>
  <c r="D34" i="5"/>
  <c r="E33" i="5"/>
  <c r="D33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37" i="3"/>
  <c r="F137" i="3" s="1"/>
  <c r="D137" i="3"/>
  <c r="H78" i="3"/>
  <c r="H77" i="3"/>
  <c r="G78" i="3"/>
  <c r="F78" i="3"/>
  <c r="G77" i="3"/>
  <c r="F77" i="3"/>
  <c r="C51" i="3"/>
  <c r="D49" i="3"/>
  <c r="B36" i="3"/>
  <c r="D30" i="3"/>
  <c r="B32" i="3"/>
  <c r="C32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E29" i="2"/>
  <c r="F31" i="2"/>
  <c r="F32" i="2"/>
  <c r="F33" i="2"/>
  <c r="F34" i="2"/>
  <c r="F30" i="2"/>
  <c r="E32" i="2"/>
  <c r="E33" i="2"/>
  <c r="E34" i="2"/>
  <c r="E30" i="2"/>
  <c r="F29" i="2"/>
  <c r="F28" i="2"/>
  <c r="E28" i="2"/>
  <c r="C26" i="7" l="1"/>
  <c r="F25" i="7"/>
  <c r="F24" i="7"/>
  <c r="D160" i="6"/>
  <c r="E160" i="6" s="1"/>
  <c r="D159" i="6"/>
  <c r="E159" i="6" s="1"/>
  <c r="D158" i="6"/>
  <c r="E158" i="6" s="1"/>
  <c r="D162" i="6"/>
  <c r="E162" i="6" s="1"/>
  <c r="D161" i="6"/>
  <c r="E161" i="6" s="1"/>
  <c r="L150" i="5"/>
  <c r="B52" i="2"/>
  <c r="C27" i="7" l="1"/>
  <c r="F26" i="7"/>
  <c r="C52" i="2"/>
  <c r="B53" i="2"/>
  <c r="C28" i="7" l="1"/>
  <c r="F27" i="7"/>
  <c r="C53" i="2"/>
  <c r="B54" i="2"/>
  <c r="C29" i="7" l="1"/>
  <c r="F28" i="7"/>
  <c r="C54" i="2"/>
  <c r="B55" i="2"/>
  <c r="C30" i="7" l="1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<sst xmlns="http://schemas.openxmlformats.org/spreadsheetml/2006/main" count="3224" uniqueCount="2418">
  <si>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</si>
  <si>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</si>
  <si>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</si>
  <si>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</si>
  <si>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</si>
  <si>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</si>
  <si>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</si>
  <si>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</si>
  <si>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</si>
  <si>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</si>
  <si>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</si>
  <si>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</si>
  <si>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</si>
  <si>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</si>
  <si>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</si>
  <si>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</si>
  <si>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</si>
  <si>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</si>
  <si>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</si>
  <si>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</si>
  <si>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</si>
  <si>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</si>
  <si>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</si>
  <si>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</si>
  <si>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</si>
  <si>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</si>
  <si>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</si>
  <si>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</si>
  <si>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</si>
  <si>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</si>
  <si>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</si>
  <si>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</si>
  <si>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</si>
  <si>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</si>
  <si>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</si>
  <si>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</si>
  <si>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</si>
  <si>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</si>
  <si>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</si>
  <si>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</si>
  <si>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</si>
  <si>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</si>
  <si>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</si>
  <si>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</si>
  <si>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</si>
  <si>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</si>
  <si>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</si>
  <si>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</si>
  <si>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</si>
  <si>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</si>
  <si>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</si>
  <si>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</si>
  <si>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</si>
  <si>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</si>
  <si>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</si>
  <si>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</si>
  <si>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</si>
  <si>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</si>
  <si>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</si>
  <si>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</si>
  <si>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</si>
  <si>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</si>
  <si>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</si>
  <si>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>ככל שמייצרים יותר X נאלצים לוותר על יותר Y - זה משפט המפתח!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</si>
  <si>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</si>
  <si>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</si>
  <si>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</si>
  <si>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</si>
  <si>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</si>
  <si>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</si>
  <si>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</si>
  <si>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</si>
  <si>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</si>
  <si>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</si>
  <si>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</si>
  <si>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</si>
  <si>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</si>
  <si>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</si>
  <si>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</si>
  <si>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</si>
  <si>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</si>
  <si>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</si>
  <si>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</si>
  <si>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</si>
  <si>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</si>
  <si>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</si>
  <si>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</si>
  <si>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</si>
  <si>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</si>
  <si>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</si>
  <si>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</si>
  <si>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</rPr>
      <t>XACTUAL =</t>
    </r>
    <r>
      <rPr>
        <sz val="12"/>
        <color theme="1"/>
        <rFont val="David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</si>
  <si>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</si>
  <si>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</si>
  <si>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</si>
  <si>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</si>
  <si>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</si>
  <si>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</si>
  <si>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</si>
  <si>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</si>
  <si>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</si>
  <si>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</si>
  <si>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</si>
  <si>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</si>
  <si>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 xml:space="preserve">הגדרה: עלות אלטרנטיבית ממוצעת היא היחס בין העלות האלטרנטיבית הכוללת לבין היקף הייצור. 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</si>
  <si>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</si>
  <si>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</si>
  <si>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</si>
  <si>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</si>
  <si>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</si>
  <si>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</si>
  <si>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</si>
  <si>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</si>
  <si>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</si>
  <si>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</si>
  <si>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</si>
  <si>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נדרש ח: מהי ההוצאה האלטרנטיבית השולית בייצור 75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</si>
  <si>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</si>
  <si>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</si>
  <si>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</si>
  <si>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</si>
  <si>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</si>
  <si>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</si>
  <si>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</si>
  <si>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</si>
  <si>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</si>
  <si>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</si>
  <si>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</si>
  <si>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</si>
  <si>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</si>
  <si>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</si>
  <si>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</si>
  <si>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</si>
  <si>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</si>
  <si>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</rPr>
      <t>ההפכי</t>
    </r>
    <r>
      <rPr>
        <sz val="12"/>
        <color theme="1"/>
        <rFont val="David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</si>
  <si>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</si>
  <si>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</si>
  <si>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</si>
  <si>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</si>
  <si>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</si>
  <si>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</si>
  <si>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</si>
  <si>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</si>
  <si>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</si>
  <si>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</si>
  <si>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</si>
  <si>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</si>
  <si>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</si>
  <si>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</si>
  <si>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</si>
  <si>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</si>
  <si>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</si>
  <si>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</si>
  <si>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</si>
  <si>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</si>
  <si>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</si>
  <si>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</si>
  <si>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</si>
  <si>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במדינת ״רו״ח צבאן״ (להלן: ״צבאנים״) קיימים 100 עובדים ישנוניים.</t>
  </si>
  <si>
    <t>להלן נתונים בדבר קיבולת הייצור לעובד:</t>
  </si>
  <si>
    <t>עובד תותח</t>
  </si>
  <si>
    <t>עובד ישנוני</t>
  </si>
  <si>
    <t>יח׳ חרבות Y</t>
  </si>
  <si>
    <t>יח׳ אתים X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</si>
  <si>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</si>
  <si>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</si>
  <si>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</si>
  <si>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</si>
  <si>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</si>
  <si>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</si>
  <si>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תהליך עבודה - עקומת התמורה של המשק המאוחד:</t>
  </si>
  <si>
    <t xml:space="preserve">הצגת העלות השולית לייצור כל מוצר על ידי כל סוג עובדים וזיהוי יתרון יחסי. </t>
  </si>
  <si>
    <t>חישוב קיבולת תפוקה מצרפית מהמוצרים.</t>
  </si>
  <si>
    <t>שלב 3:</t>
  </si>
  <si>
    <t>הצגת עקומת התמורה לפי עקרון של עלות שולית מזערית - מתחילים מנק׳ חיתוך עם ציר Y ומנצלים</t>
  </si>
  <si>
    <t>תחילה את העובדים שיש להם יתרון יחסי ב - X. עם מיצויים, השיפוע משתנה בהתאם לעלות השולית</t>
  </si>
  <si>
    <t xml:space="preserve">של יתר העובדים בייצור X. 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</si>
  <si>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</si>
  <si>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</si>
  <si>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</si>
  <si>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>נדרש ה: מהי ההוצאה האלטרנטיבית השולית בייצור אתים בהמשך לסעיפים ג ו-ד?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</si>
  <si>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</si>
  <si>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</si>
  <si>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</si>
  <si>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</si>
  <si>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>נדרש ד: המשק מעוניין לייצר 400 יח׳ לחם. מהי התפוקה המירבית של נקניק שיוכל לייצר?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</si>
  <si>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</si>
  <si>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</si>
  <si>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</si>
  <si>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</si>
  <si>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</si>
  <si>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</si>
  <si>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עלות שולית</t>
  </si>
  <si>
    <t>ל-X</t>
  </si>
  <si>
    <t>היחס בין תפוקת Y לתפוקת X לעובד בודד:</t>
  </si>
  <si>
    <t xml:space="preserve">200 / 100 = </t>
  </si>
  <si>
    <t xml:space="preserve">העלות השולית של ייצור x היא 2 יח׳ y. </t>
  </si>
  <si>
    <t>וכעת נאמר: משוואת עקומת התמורה תהיה: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</si>
  <si>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</si>
  <si>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</si>
  <si>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</si>
  <si>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</si>
  <si>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</si>
  <si>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עלות שולית בייצור x או MC(X) היא השיפוע בערך מוחלט:</t>
  </si>
  <si>
    <t>MAX</t>
  </si>
  <si>
    <t>מדינת שייקונים - 100 עובדים שלהלן יכולותיהם:</t>
  </si>
  <si>
    <r>
      <rPr>
        <b/>
        <sz val="12"/>
        <color rgb="FFFF0000"/>
        <rFont val="David"/>
      </rPr>
      <t>עלות שולית</t>
    </r>
    <r>
      <rPr>
        <sz val="12"/>
        <color theme="1"/>
        <rFont val="David"/>
      </rPr>
      <t xml:space="preserve"> בייצור x או MC(X) היא השיפוע בערך מוחלט:</t>
    </r>
  </si>
  <si>
    <t xml:space="preserve">10 / 20 = </t>
  </si>
  <si>
    <t xml:space="preserve">היקף הייצור המקסימלי מכל מוצר במשק - </t>
  </si>
  <si>
    <t>הוא המכפלה של היקף הייצור מהמוצר לעובד במספר העובדים:</t>
  </si>
  <si>
    <t xml:space="preserve">20 * 100 = </t>
  </si>
  <si>
    <t xml:space="preserve">10 * 100 = </t>
  </si>
  <si>
    <t>נוסחת הקו הישר המבטא את עקומת התמורה:</t>
  </si>
  <si>
    <t>תחילה:</t>
  </si>
  <si>
    <t>חישבנו עלות שולית / שיפוע:</t>
  </si>
  <si>
    <t>Y/X</t>
  </si>
  <si>
    <t>לעובד בודד:</t>
  </si>
  <si>
    <t>ביישום:</t>
  </si>
  <si>
    <t>10/20 = 0.5</t>
  </si>
  <si>
    <t>לאחר מכן - בודק את היקף הייצור</t>
  </si>
  <si>
    <t>המירבי מכל מוצר:</t>
  </si>
  <si>
    <t>מס׳ עובדים * Y לעובד</t>
  </si>
  <si>
    <t>מס׳ עובדים * X לעובד</t>
  </si>
  <si>
    <t>10 * 100 = 1,000</t>
  </si>
  <si>
    <t>20 * 100 = 2,000</t>
  </si>
  <si>
    <t>תמצית מינימלית ביותר</t>
  </si>
  <si>
    <t>נוסחת הקו הישר של עקומת התמורה היא:</t>
  </si>
  <si>
    <t>מדינת עבודי</t>
  </si>
  <si>
    <t>מדינת שייקוני</t>
  </si>
  <si>
    <t>Y * מס׳ עובדים</t>
  </si>
  <si>
    <t>X * מס׳ עובדים</t>
  </si>
  <si>
    <t>A</t>
  </si>
  <si>
    <t>B</t>
  </si>
  <si>
    <t>C</t>
  </si>
  <si>
    <t>A * C</t>
  </si>
  <si>
    <t>B * C</t>
  </si>
  <si>
    <t>מקס׳ מכל מוצר:</t>
  </si>
  <si>
    <t>YMAX=101,000</t>
  </si>
  <si>
    <t>XMAX = 52,000</t>
  </si>
  <si>
    <t>בנדרשים קודמים - עסקנו בכל משק בנפרד.</t>
  </si>
  <si>
    <t xml:space="preserve">במשק ספציפי נפרד שכזה - העובדים זהים, העלויות השוליות (השיפוע) קבועות, </t>
  </si>
  <si>
    <t xml:space="preserve">ולכן קיבלנו עקומת תמורה לינארית (שיפוע קבוע). </t>
  </si>
  <si>
    <t>עכשיו - כשעוברים לצירוף שני המשקים, צריך לשים לב שיש סוגים שונים</t>
  </si>
  <si>
    <t xml:space="preserve">של עובדים ובהתאם - עלויות שוליות שונות, שיפועים שונים. </t>
  </si>
  <si>
    <t>A/B</t>
  </si>
  <si>
    <t>נצא מנק׳ חיתוך עם ציר Y, ונקצה תחילה את העובדים</t>
  </si>
  <si>
    <t>שעלותם בייצור X היא הנמוכה ביותר למוצר זה.</t>
  </si>
  <si>
    <t>עובדי שייקוני זולים יותר בייצור X (יש להם MCX יותר נמוך)</t>
  </si>
  <si>
    <t>לכן אשלח אותם תחילה לייצור X</t>
  </si>
  <si>
    <t xml:space="preserve">בסך הכל יש 100 עובדי שייקונים, ולכן אם אשלח </t>
  </si>
  <si>
    <t>את כולם לייצר X, היקף הייצור מ-X יהיה:</t>
  </si>
  <si>
    <t>100 * 20 = 2,000</t>
  </si>
  <si>
    <t>לאחר ששולחים גם</t>
  </si>
  <si>
    <t>את כל עובדי עבודי</t>
  </si>
  <si>
    <t>לייצר X</t>
  </si>
  <si>
    <t>כדי למצוא את המשוואות האלגבריות:</t>
  </si>
  <si>
    <t>השיפוע = העלות השולית לכל סוג עובדים.</t>
  </si>
  <si>
    <t>המשוואה הראשונה (החלק השמאלי של עקומת התמורה) נותנת ביטוי</t>
  </si>
  <si>
    <t xml:space="preserve">לשיפוע הזה וגם לנק׳ החיתוך עם ציר Y. </t>
  </si>
  <si>
    <t>המשוואה השניה (החלק הימני של עקומת התמורה) נותנת ביטוי</t>
  </si>
  <si>
    <t xml:space="preserve">לשיפוע שלה - וכדי לתת ביטוי להשלמת המשוואה אני כופל את נק׳ </t>
  </si>
  <si>
    <t>החיתוך עם ציר ה - X בשיפוע בערך מוחלט:</t>
  </si>
  <si>
    <t>52,000 * 2 = 104,000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</si>
  <si>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</si>
  <si>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</si>
  <si>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</si>
  <si>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</si>
  <si>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</si>
  <si>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</si>
  <si>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</si>
  <si>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</si>
  <si>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</si>
  <si>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</si>
  <si>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</si>
  <si>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</si>
  <si>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</si>
  <si>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</rPr>
      <t>שייקונים</t>
    </r>
    <r>
      <rPr>
        <sz val="12"/>
        <color theme="1"/>
        <rFont val="David"/>
      </rPr>
      <t xml:space="preserve"> </t>
    </r>
  </si>
  <si>
    <r>
      <t xml:space="preserve">עובדי </t>
    </r>
    <r>
      <rPr>
        <sz val="10"/>
        <color theme="1"/>
        <rFont val="David"/>
      </rPr>
      <t>עבודי</t>
    </r>
    <r>
      <rPr>
        <sz val="12"/>
        <color theme="1"/>
        <rFont val="David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</si>
  <si>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</si>
  <si>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</si>
  <si>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</si>
  <si>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</si>
  <si>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</si>
  <si>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</si>
  <si>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</si>
  <si>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</rPr>
      <t>העלות השולית בייצור X היא 2.</t>
    </r>
    <r>
      <rPr>
        <sz val="12"/>
        <color theme="1"/>
        <rFont val="David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</si>
  <si>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</si>
  <si>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</si>
  <si>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</si>
  <si>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 xml:space="preserve">לייצור יחידת נקניקיה (X) דרוש: 1 עובד, 2 ק״ג חומר גלם. </t>
  </si>
  <si>
    <t xml:space="preserve">לייצור יחידת לחם (Y) דרוש: 2 עובדים, 1 ק״ג חומר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</si>
  <si>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</si>
  <si>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</si>
  <si>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</si>
  <si>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</si>
  <si>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</si>
  <si>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</si>
  <si>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</si>
  <si>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</si>
  <si>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</si>
  <si>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</si>
  <si>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</si>
  <si>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</si>
  <si>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</si>
  <si>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</si>
  <si>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</si>
  <si>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</si>
  <si>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</si>
  <si>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</si>
  <si>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</si>
  <si>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</si>
  <si>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</si>
  <si>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</si>
  <si>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</si>
  <si>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</si>
  <si>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</si>
  <si>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500 - 0.5X = 1,000 - 2x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</si>
  <si>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</si>
  <si>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</si>
  <si>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</si>
  <si>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</si>
  <si>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</si>
  <si>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</si>
  <si>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</si>
  <si>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</si>
  <si>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</si>
  <si>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</si>
  <si>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</si>
  <si>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</si>
  <si>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</si>
  <si>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</si>
  <si>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</rPr>
      <t>בהמשך לסעיף ד</t>
    </r>
    <r>
      <rPr>
        <sz val="12"/>
        <color theme="1"/>
        <rFont val="David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</si>
  <si>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</si>
  <si>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</si>
  <si>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</si>
  <si>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</si>
  <si>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</si>
  <si>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</si>
  <si>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</si>
  <si>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</si>
  <si>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</si>
  <si>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</si>
  <si>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r>
      <t xml:space="preserve">תרגול מס׳ 3 - כלכלה - נושא 1: </t>
    </r>
    <r>
      <rPr>
        <b/>
        <sz val="12"/>
        <color theme="1"/>
        <rFont val="David"/>
      </rPr>
      <t>עקומת התמורה - המשך תרגול וחיזוקית</t>
    </r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</si>
  <si>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</si>
  <si>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</si>
  <si>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</si>
  <si>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</si>
  <si>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</si>
  <si>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</si>
  <si>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</si>
  <si>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</si>
  <si>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</si>
  <si>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</si>
  <si>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</si>
  <si>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</si>
  <si>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</si>
  <si>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</si>
  <si>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</si>
  <si>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</si>
  <si>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</si>
  <si>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</si>
  <si>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</si>
  <si>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</si>
  <si>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</si>
  <si>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</si>
  <si>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</si>
  <si>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</si>
  <si>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</si>
  <si>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</si>
  <si>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</si>
  <si>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</si>
  <si>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</si>
  <si>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</si>
  <si>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</si>
  <si>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</si>
  <si>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</si>
  <si>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</si>
  <si>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</si>
  <si>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</si>
  <si>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</si>
  <si>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</si>
  <si>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</si>
  <si>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</si>
  <si>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</si>
  <si>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</si>
  <si>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</si>
  <si>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</si>
  <si>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</si>
  <si>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</si>
  <si>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</si>
  <si>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</si>
  <si>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</si>
  <si>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</si>
  <si>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</si>
  <si>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</si>
  <si>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</si>
  <si>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</si>
  <si>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</si>
  <si>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</si>
  <si>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</si>
  <si>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</si>
  <si>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</si>
  <si>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</si>
  <si>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</si>
  <si>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</si>
  <si>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</si>
  <si>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</si>
  <si>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</si>
  <si>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</si>
  <si>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</si>
  <si>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</si>
  <si>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</si>
  <si>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</si>
  <si>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</si>
  <si>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</si>
  <si>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</si>
  <si>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</si>
  <si>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</si>
  <si>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</si>
  <si>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</si>
  <si>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</si>
  <si>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</si>
  <si>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</si>
  <si>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</si>
  <si>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</si>
  <si>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</si>
  <si>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</si>
  <si>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</si>
  <si>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</si>
  <si>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</si>
  <si>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</si>
  <si>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</si>
  <si>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</si>
  <si>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</si>
  <si>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</si>
  <si>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</si>
  <si>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</si>
  <si>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</si>
  <si>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</si>
  <si>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</si>
  <si>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</si>
  <si>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</si>
  <si>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</si>
  <si>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</si>
  <si>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</si>
  <si>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</si>
  <si>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</si>
  <si>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</si>
  <si>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</si>
  <si>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</si>
  <si>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</si>
  <si>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</si>
  <si>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</si>
  <si>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</si>
  <si>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</si>
  <si>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</si>
  <si>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</si>
  <si>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</si>
  <si>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</si>
  <si>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</si>
  <si>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</si>
  <si>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</si>
  <si>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</si>
  <si>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</si>
  <si>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</si>
  <si>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</si>
  <si>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</si>
  <si>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</si>
  <si>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</si>
  <si>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</si>
  <si>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</si>
  <si>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</si>
  <si>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</si>
  <si>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</si>
  <si>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</si>
  <si>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</si>
  <si>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</si>
  <si>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</si>
  <si>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</si>
  <si>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</si>
  <si>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</si>
  <si>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</si>
  <si>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</si>
  <si>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</si>
  <si>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</si>
  <si>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</si>
  <si>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</si>
  <si>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</si>
  <si>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</si>
  <si>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</si>
  <si>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</si>
  <si>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</si>
  <si>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</si>
  <si>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</si>
  <si>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</si>
  <si>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</si>
  <si>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</si>
  <si>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</si>
  <si>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</si>
  <si>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</si>
  <si>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</si>
  <si>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</si>
  <si>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</si>
  <si>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</si>
  <si>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</si>
  <si>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</si>
  <si>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</si>
  <si>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</si>
  <si>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</si>
  <si>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</si>
  <si>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</si>
  <si>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</si>
  <si>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</si>
  <si>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</si>
  <si>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</si>
  <si>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</si>
  <si>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</si>
  <si>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</si>
  <si>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</si>
  <si>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</si>
  <si>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</si>
  <si>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</si>
  <si>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</si>
  <si>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</si>
  <si>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</si>
  <si>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</si>
  <si>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</si>
  <si>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</si>
  <si>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</si>
  <si>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</si>
  <si>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</si>
  <si>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</si>
  <si>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</si>
  <si>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</si>
  <si>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</si>
  <si>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</si>
  <si>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</si>
  <si>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</si>
  <si>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</si>
  <si>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</si>
  <si>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</si>
  <si>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</si>
  <si>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</si>
  <si>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</si>
  <si>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</si>
  <si>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</si>
  <si>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</si>
  <si>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</si>
  <si>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</si>
  <si>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</si>
  <si>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</si>
  <si>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</si>
  <si>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</si>
  <si>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</si>
  <si>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</si>
  <si>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</si>
  <si>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</si>
  <si>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</si>
  <si>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</si>
  <si>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</si>
  <si>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</si>
  <si>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</si>
  <si>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</si>
  <si>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</si>
  <si>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</si>
  <si>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</si>
  <si>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</si>
  <si>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</si>
  <si>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</si>
  <si>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</si>
  <si>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</si>
  <si>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</si>
  <si>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</si>
  <si>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</si>
  <si>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</si>
  <si>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</si>
  <si>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</si>
  <si>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</si>
  <si>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</si>
  <si>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</si>
  <si>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</si>
  <si>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תרגול מס׳ 4 - כלכלה - נושא 1: פונקציית הייצור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</si>
  <si>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</si>
  <si>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</si>
  <si>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</si>
  <si>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</si>
  <si>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</si>
  <si>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</si>
  <si>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</si>
  <si>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</si>
  <si>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</si>
  <si>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</si>
  <si>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</si>
  <si>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</si>
  <si>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</si>
  <si>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</si>
  <si>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</si>
  <si>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</si>
  <si>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</si>
  <si>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</si>
  <si>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</si>
  <si>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</si>
  <si>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</si>
  <si>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</si>
  <si>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בתנאי תפוקה שולית פוחתת (ערכים יורדים של MP לאורך פונקציית הייצור) תמיד תבוצע ההקצאה של 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</si>
  <si>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</si>
  <si>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</si>
  <si>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</si>
  <si>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</si>
  <si>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</si>
  <si>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</si>
  <si>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</si>
  <si>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נדרש ז - הניחו שישנם 85 עובדים. מהי התפוקה השולית של כל שדה?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</si>
  <si>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</si>
  <si>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</si>
  <si>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</si>
  <si>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</si>
  <si>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</si>
  <si>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</si>
  <si>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</si>
  <si>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</si>
  <si>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</si>
  <si>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</si>
  <si>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</si>
  <si>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</si>
  <si>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</si>
  <si>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</si>
  <si>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</si>
  <si>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</si>
  <si>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</si>
  <si>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</si>
  <si>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</si>
  <si>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</si>
  <si>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</si>
  <si>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</si>
  <si>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</si>
  <si>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</si>
  <si>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</si>
  <si>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</si>
  <si>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</rPr>
      <t>השולית</t>
    </r>
    <r>
      <rPr>
        <sz val="12"/>
        <color theme="1"/>
        <rFont val="David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</si>
  <si>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</si>
  <si>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</si>
  <si>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</si>
  <si>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</si>
  <si>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</si>
  <si>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</si>
  <si>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</si>
  <si>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</si>
  <si>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</si>
  <si>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</si>
  <si>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</si>
  <si>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</si>
  <si>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</si>
  <si>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</si>
  <si>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</si>
  <si>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</si>
  <si>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</si>
  <si>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</si>
  <si>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</si>
  <si>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</si>
  <si>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</si>
  <si>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</si>
  <si>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</si>
  <si>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</si>
  <si>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</si>
  <si>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</si>
  <si>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</si>
  <si>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</si>
  <si>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</si>
  <si>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</si>
  <si>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</si>
  <si>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</si>
  <si>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</si>
  <si>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</si>
  <si>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</si>
  <si>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</si>
  <si>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</si>
  <si>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הקצאת העובדים תתבסס על נסיון </t>
  </si>
  <si>
    <t>לשבצם בשדה ובמיקום שבו תפוקתם</t>
  </si>
  <si>
    <t>השולית מירבית.</t>
  </si>
  <si>
    <t xml:space="preserve">עובד 1: </t>
  </si>
  <si>
    <t>מקום 1</t>
  </si>
  <si>
    <t>עובד 2:</t>
  </si>
  <si>
    <t>שדה א1</t>
  </si>
  <si>
    <t xml:space="preserve">שדה א2 </t>
  </si>
  <si>
    <t>.</t>
  </si>
  <si>
    <t>עובד 10:</t>
  </si>
  <si>
    <t>שדה א10</t>
  </si>
  <si>
    <t>עובד 11:</t>
  </si>
  <si>
    <t>שדה ב1</t>
  </si>
  <si>
    <t>עובד 12:</t>
  </si>
  <si>
    <t>שדה ב2</t>
  </si>
  <si>
    <t>עובד 13:</t>
  </si>
  <si>
    <t>שדה ב3</t>
  </si>
  <si>
    <t>עובד 20:</t>
  </si>
  <si>
    <t>שדה ב10</t>
  </si>
  <si>
    <t>600
עובדים 1-10</t>
  </si>
  <si>
    <t>400
עובדים 11-20</t>
  </si>
  <si>
    <t>בסך הכל: התפוקה הכוללת תהיה:</t>
  </si>
  <si>
    <t xml:space="preserve">10 * 600 + 10 * 400 = </t>
  </si>
  <si>
    <t>התשובה</t>
  </si>
  <si>
    <t>התפוקה הכוללת מחושבת על בסיס סיכום המכפלות של התפוקה השולית</t>
  </si>
  <si>
    <t>לעובד בכל שדה, כפול מספר העובדים המועסקים במקום זה בסדר.</t>
  </si>
  <si>
    <t>380
עובדים 21-30</t>
  </si>
  <si>
    <t>350
עובדים 31-40</t>
  </si>
  <si>
    <t>300
עובדים 41-50</t>
  </si>
  <si>
    <t>התפוקה הכוללת תהיה:</t>
  </si>
  <si>
    <t xml:space="preserve">600 * 10 + 400 * 10 + 380 * 10 + 350 * 10 + 300 * 10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</si>
  <si>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</si>
  <si>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</si>
  <si>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</si>
  <si>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</si>
  <si>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280
עובדים 51-60</t>
  </si>
  <si>
    <t>240
עובדים 61-70</t>
  </si>
  <si>
    <t>200
עובדים 71-80</t>
  </si>
  <si>
    <t>200
עובדים 81-85</t>
  </si>
  <si>
    <t>תפוקה כוללת:</t>
  </si>
  <si>
    <t>600 * 10 + 400 * 10 + 380 * 10 + 350 * 10 + 300 * 10 + 280 * 10 + 240 * 10 + 200 * 10 + 200 * 5 =</t>
  </si>
  <si>
    <r>
      <t xml:space="preserve">כאשר שואלים על התפוקה השולית </t>
    </r>
    <r>
      <rPr>
        <b/>
        <sz val="12"/>
        <color theme="1"/>
        <rFont val="David"/>
      </rPr>
      <t>לשדה</t>
    </r>
    <r>
      <rPr>
        <sz val="12"/>
        <color theme="1"/>
        <rFont val="David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</si>
  <si>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</si>
  <si>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</si>
  <si>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</si>
  <si>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>חישוב תפוקה שולית לשדה א</t>
  </si>
  <si>
    <t>נניח שלוקחים ממני שדה א שבו מועסקים 5 עובדים:</t>
  </si>
  <si>
    <t>אותם 5 עובדים שהתפנו - ניתן להקצות לשדות אחרים:</t>
  </si>
  <si>
    <t>תרומתם לתפוקה:</t>
  </si>
  <si>
    <t xml:space="preserve">5 * 200 = </t>
  </si>
  <si>
    <t>תפוקה שולית לשדה: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</si>
  <si>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-1620+1000 = </t>
    </r>
  </si>
  <si>
    <t xml:space="preserve">המקום הטוב ביותר בעבורם (שבו התפוקה השולית מירבית) - הוא מקומות 86-90 במקום ה-5 של שדה א. </t>
  </si>
  <si>
    <t xml:space="preserve">במלים: התפוקה השולית לשדה א היא 620 (מוגדר בתור הקיטון בתפוקה הנובע מאובדן השדה). </t>
  </si>
  <si>
    <t>נניח שלוקחים ממני שדה א שבו מועסקים 4 עובדים:</t>
  </si>
  <si>
    <t>אותם 4 עובדים שהתפנו - מוקצים לשדות אחרים:</t>
  </si>
  <si>
    <t xml:space="preserve">4 * 200 = </t>
  </si>
  <si>
    <t>תפוקה שולית לשדה א</t>
  </si>
  <si>
    <t>נתונים לטובת תפ״ש שדה א</t>
  </si>
  <si>
    <t>נתונים לטובת תפ״ש שדה ב</t>
  </si>
  <si>
    <t>כדי לחשב תפוקה שולית לשדה ב:</t>
  </si>
  <si>
    <t>בסימן שלילי - כמה אני מפסיד (תפוקה כוללת) מהשדה שנלקח:</t>
  </si>
  <si>
    <t>ה-4 עובדים שהתפנו משדה ב שנלקח ממני - משובצים למקום ה-5 בשדות א:</t>
  </si>
  <si>
    <t>סך הכל אובדן נטו מלקיחת שדה ב = תפ״ש שדה ב</t>
  </si>
  <si>
    <t>במלים: התפוקה השולית של שדה ב היא 530 יח׳ מוצר.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</si>
  <si>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-1,330 + 800 = </t>
    </r>
  </si>
  <si>
    <t>בנוסף במשק 50 עובדים</t>
  </si>
  <si>
    <t>נתון:</t>
  </si>
  <si>
    <t>50
עובדים 1-10</t>
  </si>
  <si>
    <t>40
עובדים 11-20</t>
  </si>
  <si>
    <t>35
עובדים 21-30</t>
  </si>
  <si>
    <t>30
עובדים 31-50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</si>
  <si>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</si>
  <si>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</si>
  <si>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</si>
  <si>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</si>
  <si>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</si>
  <si>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כששואלים על ערך התפוקה השולית - יש לכפול במחיר המכירה הנתון למוצר: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</si>
  <si>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</si>
  <si>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</si>
  <si>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</si>
  <si>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</si>
  <si>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</si>
  <si>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</si>
  <si>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</si>
  <si>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</si>
  <si>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</si>
  <si>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</si>
  <si>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</si>
  <si>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</si>
  <si>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</si>
  <si>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</rPr>
      <t>או שווה</t>
    </r>
    <r>
      <rPr>
        <sz val="12"/>
        <color theme="1"/>
        <rFont val="David"/>
      </rPr>
      <t xml:space="preserve"> לעלות השכר לעובד.</t>
    </r>
  </si>
  <si>
    <t>במצב כזה נעסיק 6 עובדים - תשובתנו הסופית.</t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</si>
  <si>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</si>
  <si>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</si>
  <si>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</si>
  <si>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תרגול מס׳ 5 - כלכלה - פונקציית הייצור - המשך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</si>
  <si>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</si>
  <si>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</si>
  <si>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</si>
  <si>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</si>
  <si>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</si>
  <si>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</si>
  <si>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</si>
  <si>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</si>
  <si>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</si>
  <si>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</si>
  <si>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</si>
  <si>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</si>
  <si>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</si>
  <si>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</si>
  <si>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</si>
  <si>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</si>
  <si>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</si>
  <si>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</si>
  <si>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</si>
  <si>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</si>
  <si>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</si>
  <si>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</si>
  <si>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</si>
  <si>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</si>
  <si>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</si>
  <si>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</si>
  <si>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חשוב: אם התפוקה השולית פוחתת / העלות השולית עולה לכל אורכה של פונקציית הייצור, היקף הייצור</t>
  </si>
  <si>
    <t>יתקבל בנקודה שבה מתקיים שוויון (או קירבה גבוהה ככל הניתן) בין מחיר המכירה האקסוגני</t>
  </si>
  <si>
    <t>לבין העלות השולית. בכל מקרה, לא נייצר במצב כזה יחידות שעלותן השולית גבוהה ממחיר המכירה.</t>
  </si>
  <si>
    <t>נדרש 7: בהמשך לנדרש 6, מה יהיו רווחי הפירמה?</t>
  </si>
  <si>
    <t>נדרש 8: מהו הרווח השולי מהיחידה האחרונה?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</si>
  <si>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</si>
  <si>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</si>
  <si>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</si>
  <si>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בצעו דיון על בסיס הצגת פונקציית ההיצע במצב כזה.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</si>
  <si>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</si>
  <si>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</si>
  <si>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</si>
  <si>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</si>
  <si>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</si>
  <si>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</si>
  <si>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</si>
  <si>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</si>
  <si>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</si>
  <si>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</si>
  <si>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</si>
  <si>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</si>
  <si>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</si>
  <si>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</si>
  <si>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</si>
  <si>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</si>
  <si>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</si>
  <si>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</si>
  <si>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</si>
  <si>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</si>
  <si>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</si>
  <si>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</si>
  <si>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</si>
  <si>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</si>
  <si>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</si>
  <si>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</si>
  <si>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</si>
  <si>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</si>
  <si>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</si>
  <si>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</si>
  <si>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</si>
  <si>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</si>
  <si>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</si>
  <si>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</si>
  <si>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</si>
  <si>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>מחיר מכירה</t>
  </si>
  <si>
    <t xml:space="preserve">P = </t>
  </si>
  <si>
    <t>הייצור בטווח הקצר (מתעלם מעלויות קבועות)</t>
  </si>
  <si>
    <t>מבוצע בחלק העולה של עקום ה - MC</t>
  </si>
  <si>
    <t xml:space="preserve">ובלבד שהמחיר גבוה מהעלות המשתנה הממוצעת </t>
  </si>
  <si>
    <t xml:space="preserve">המינימלית </t>
  </si>
  <si>
    <t>MIN(AVC)</t>
  </si>
  <si>
    <t>שולית - MC</t>
  </si>
  <si>
    <r>
      <t xml:space="preserve">ממוצעת - </t>
    </r>
    <r>
      <rPr>
        <sz val="9"/>
        <color theme="1"/>
        <rFont val="David"/>
      </rPr>
      <t>AVC</t>
    </r>
  </si>
  <si>
    <t>בדיקה 1:</t>
  </si>
  <si>
    <t>מהו</t>
  </si>
  <si>
    <t>MIN(AVC) = 100</t>
  </si>
  <si>
    <t xml:space="preserve">האם </t>
  </si>
  <si>
    <t>כן!</t>
  </si>
  <si>
    <t xml:space="preserve">לכן כדאי לייצר, ועלינו לבדוק כמה. </t>
  </si>
  <si>
    <t>בדיקה 2:</t>
  </si>
  <si>
    <t>נייצר את אותה כמות שעבורה ה - P (המחיר, 180)</t>
  </si>
  <si>
    <r>
      <t xml:space="preserve">הכי קרוב שאפשר ל-MC, אבל </t>
    </r>
    <r>
      <rPr>
        <b/>
        <sz val="12"/>
        <color theme="1"/>
        <rFont val="David"/>
      </rPr>
      <t>לא מעליו</t>
    </r>
    <r>
      <rPr>
        <sz val="12"/>
        <color theme="1"/>
        <rFont val="David"/>
      </rPr>
      <t xml:space="preserve">. </t>
    </r>
  </si>
  <si>
    <t>MC&lt;P</t>
  </si>
  <si>
    <t>MC=P</t>
  </si>
  <si>
    <t>בנקודה הקרובה ביותר מלמטה ל - P=MC (לא מייצרים אם MC&gt;P)</t>
  </si>
  <si>
    <t>הדבר מתקיים עבור MC=180 שמצדו מתרחש</t>
  </si>
  <si>
    <t xml:space="preserve">בגין היקף ייצור של 5 יח׳. </t>
  </si>
  <si>
    <t>מסקנה: היצרן ייצר 5 יח׳. הנה ההסבר &gt;&gt;&gt;&gt;&gt;&gt;&gt;&gt;&gt;&gt;&gt;&gt;&gt;&gt;&gt;&gt;&gt;&gt;&gt;</t>
  </si>
  <si>
    <t xml:space="preserve">הרווח הוא ההפרש בין סך ההכנסות - מכפלת הכמות האופטימלית הנמכרת (Q) במחיר המכירה ליח׳ שנתון P=180, </t>
  </si>
  <si>
    <t>לבין סך העלויות / ההוצאות - שכאן כוללים את העלות המשתנה בלבד עבור היקף ייצור זה.</t>
  </si>
  <si>
    <t>סך ההכנסות</t>
  </si>
  <si>
    <t xml:space="preserve">180 * 5 = </t>
  </si>
  <si>
    <t>סך העלויות</t>
  </si>
  <si>
    <t>בשאלה נתונות עלויות משתנות בלבד ושואלים על טווח קצר</t>
  </si>
  <si>
    <t>שבו מתעלמים מעלויות קבועות</t>
  </si>
  <si>
    <t>סך הרווח (טווח קצר)</t>
  </si>
  <si>
    <t>במלים אחרות: צריך לחשב את ההפרש בין ההכנסות מהיחידה האחרונה (מחיר יחידה)</t>
  </si>
  <si>
    <t xml:space="preserve">לבין העלות השולית בייצור היחידה האחרונה (ה-5). 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</si>
  <si>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</si>
  <si>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</si>
  <si>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</si>
  <si>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</si>
  <si>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</si>
  <si>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</si>
  <si>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</si>
  <si>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</si>
  <si>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</si>
  <si>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</si>
  <si>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>עלות קבועה = עלות שבלתי תלויה בהיקף הייצור ולא ניתן לבטלה בטווח הקצר.</t>
  </si>
  <si>
    <t xml:space="preserve">כגון - תשלומי שכר דירה בגין הסכם שכירות לתקופה מסוימת. 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</si>
  <si>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</si>
  <si>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</si>
  <si>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א. האם שואלים על רווח / אופק החלטה של טווח קצר / טווח ארוך?</t>
  </si>
  <si>
    <t>אם שואלים על רווח טווח קצר - עלויות קבועות אינן רלוונטיות.</t>
  </si>
  <si>
    <t>תהליך החישוב יהיה זהה למתואר לעיל, מייצרים 5 מוצרים והרווח לטווח קצר 200.</t>
  </si>
  <si>
    <t>אם שואלים על רווח טווח ארוך, תהליך הבדיקה של היקף הייצור שהוצג בנדרש 6 משתנה באופן הבא:</t>
  </si>
  <si>
    <t>אבנה טבלה של העלות המשתנה, העלות הקבועה, והעלות הכוללת.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</si>
  <si>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</si>
  <si>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</si>
  <si>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</si>
  <si>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</si>
  <si>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</si>
  <si>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</si>
  <si>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</si>
  <si>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הייצור:</t>
  </si>
  <si>
    <r>
      <t xml:space="preserve">בטווח </t>
    </r>
    <r>
      <rPr>
        <b/>
        <sz val="12"/>
        <color theme="1"/>
        <rFont val="David"/>
      </rPr>
      <t>הארוך</t>
    </r>
    <r>
      <rPr>
        <sz val="12"/>
        <color theme="1"/>
        <rFont val="David"/>
      </rPr>
      <t xml:space="preserve"> אני בודק את תנאי כדאיות</t>
    </r>
  </si>
  <si>
    <t>כאן:</t>
  </si>
  <si>
    <t>P = 180 &lt; min(ATC) = 200</t>
  </si>
  <si>
    <t>ולכן לא כדאי לייצר בטווח הארוך. נקודה.</t>
  </si>
  <si>
    <t>P &gt;= min (ATC)</t>
  </si>
  <si>
    <t>P = 180 &gt;= MIN(AVC)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</si>
  <si>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</si>
  <si>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</si>
  <si>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</si>
  <si>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</si>
  <si>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</si>
  <si>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</si>
  <si>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</si>
  <si>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</si>
  <si>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</si>
  <si>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</si>
  <si>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</si>
  <si>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</si>
  <si>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 xml:space="preserve">ולכן, בתנאים אלו, יצרן יסכים להציע (לייצר) כמות גדולה יותר, רק אם המחיר P עולה בהתאם. 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</si>
  <si>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</si>
  <si>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</si>
  <si>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</si>
  <si>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</si>
  <si>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</si>
  <si>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</si>
  <si>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</si>
  <si>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</si>
  <si>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</si>
  <si>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</si>
  <si>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</si>
  <si>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</si>
  <si>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</si>
  <si>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</si>
  <si>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</si>
  <si>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</si>
  <si>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</si>
  <si>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</si>
  <si>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</si>
  <si>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</si>
  <si>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</si>
  <si>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</si>
  <si>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</si>
  <si>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</si>
  <si>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</si>
  <si>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</si>
  <si>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</si>
  <si>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</si>
  <si>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</si>
  <si>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</si>
  <si>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</si>
  <si>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</si>
  <si>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</si>
  <si>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</si>
  <si>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</si>
  <si>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</si>
  <si>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</si>
  <si>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</si>
  <si>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</si>
  <si>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</si>
  <si>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</si>
  <si>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</si>
  <si>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</si>
  <si>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</si>
  <si>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</si>
  <si>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</si>
  <si>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</si>
  <si>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</si>
  <si>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</si>
  <si>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</si>
  <si>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</si>
  <si>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</si>
  <si>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</si>
  <si>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</si>
  <si>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</si>
  <si>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</si>
  <si>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</si>
  <si>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</si>
  <si>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</si>
  <si>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</si>
  <si>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</si>
  <si>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</si>
  <si>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</si>
  <si>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</si>
  <si>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</si>
  <si>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</si>
  <si>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</si>
  <si>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</si>
  <si>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</si>
  <si>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</si>
  <si>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</si>
  <si>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</si>
  <si>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</si>
  <si>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</si>
  <si>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</si>
  <si>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</si>
  <si>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</si>
  <si>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</si>
  <si>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אפשר לחשוב על גמישות כעת רגישות: חשבו על לקוח בעל גמישות ביקוש גבוהה ביחס למחיר כלקוח ש״נלחץ מאד״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</si>
  <si>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</si>
  <si>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</si>
  <si>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</si>
  <si>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</si>
  <si>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</si>
  <si>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</si>
  <si>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</si>
  <si>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</si>
  <si>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</si>
  <si>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</si>
  <si>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</si>
  <si>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</si>
  <si>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</si>
  <si>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</si>
  <si>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</si>
  <si>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</si>
  <si>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</si>
  <si>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</si>
  <si>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מה הקשר בין המונח ״מוצר נורמלי״ ו״מוצר נחות״ לבין השינויים הצפויים בביקוש ביחס להכנסת הצרכן?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</si>
  <si>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</si>
  <si>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</si>
  <si>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</si>
  <si>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</si>
  <si>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</si>
  <si>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</si>
  <si>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</si>
  <si>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</si>
  <si>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</si>
  <si>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</si>
  <si>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</si>
  <si>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</si>
  <si>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</si>
  <si>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</si>
  <si>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</si>
  <si>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</si>
  <si>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</si>
  <si>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</si>
  <si>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</si>
  <si>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</si>
  <si>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</si>
  <si>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</si>
  <si>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</si>
  <si>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</si>
  <si>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</si>
  <si>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</si>
  <si>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</si>
  <si>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</si>
  <si>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</si>
  <si>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</si>
  <si>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</si>
  <si>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</si>
  <si>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</si>
  <si>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</si>
  <si>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</si>
  <si>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</si>
  <si>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א ומוצר ב הם מוצרים תחליפייים.</t>
  </si>
  <si>
    <t>ידוע שמוצר ב ומוצר ג הם מוצרים משלימים.</t>
  </si>
  <si>
    <t xml:space="preserve">נדרש: מה יקרה לביקוש למוצר ג כתוצאה מעליית המחיר של מוצר א. 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</si>
  <si>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</si>
  <si>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</si>
  <si>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</si>
  <si>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</si>
  <si>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</si>
  <si>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</si>
  <si>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</si>
  <si>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</si>
  <si>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</si>
  <si>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</si>
  <si>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</si>
  <si>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</si>
  <si>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</si>
  <si>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</si>
  <si>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</si>
  <si>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</si>
  <si>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</si>
  <si>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</si>
  <si>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התשובה ד.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</si>
  <si>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</si>
  <si>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</si>
  <si>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</si>
  <si>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</si>
  <si>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</si>
  <si>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העברת ההכנסה מ-א ל-ב מגדילה את הכנסת ב, ותקטין את הביקוש של ב לנקניק.</t>
  </si>
  <si>
    <t xml:space="preserve">לכן הביקוש שלו ירד (שמאלה / למטה). </t>
  </si>
  <si>
    <t>לכן טענה א שגויה.</t>
  </si>
  <si>
    <t>תזכורת נוספת: בנתוני השאלה נאמר שצרכן א מגדיר את הנקניק כמוצר נורמלי.</t>
  </si>
  <si>
    <t xml:space="preserve">העברת הכנסות לגורם אחר - מקטינה את הכנסתו, </t>
  </si>
  <si>
    <t>ובהתאם מקטינה את ביקושו למוצר (עקומת הביקוש תרד ולא תעלה)</t>
  </si>
  <si>
    <t>לכן, טענה ב שגויה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</si>
  <si>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</si>
  <si>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מוצרים תחליפיים:</t>
  </si>
  <si>
    <t>מוצר X הוא מוצר תחליפי ל - Y כאשר:</t>
  </si>
  <si>
    <t>עלייה במחיר X מגדילה את כמות Y ולהפך.</t>
  </si>
  <si>
    <t>מוצרים משלימים: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</si>
  <si>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</si>
  <si>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</si>
  <si>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</si>
  <si>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</si>
  <si>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</si>
  <si>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</si>
  <si>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</si>
  <si>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</si>
  <si>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</si>
  <si>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</si>
  <si>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</si>
  <si>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תרגול מס׳ 7 - כלכלה - א-סינכרוני - תחליף חלקי לתרגול שבוטל ב-3.7.2024 - נושא: שיווי משקל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</si>
  <si>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</si>
  <si>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</si>
  <si>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</si>
  <si>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</si>
  <si>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</si>
  <si>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</si>
  <si>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</si>
  <si>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</si>
  <si>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</si>
  <si>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</si>
  <si>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</si>
  <si>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</si>
  <si>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</si>
  <si>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</si>
  <si>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</si>
  <si>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</si>
  <si>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</si>
  <si>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</si>
  <si>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</si>
  <si>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</si>
  <si>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</si>
  <si>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</si>
  <si>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</si>
  <si>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</si>
  <si>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</si>
  <si>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</si>
  <si>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</si>
  <si>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</si>
  <si>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</si>
  <si>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</si>
  <si>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</si>
  <si>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</si>
  <si>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</si>
  <si>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</si>
  <si>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</si>
  <si>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בקצרה: כאשר יצרן סופג עלייה במחירי תשומות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</si>
  <si>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</si>
  <si>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</si>
  <si>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</si>
  <si>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</si>
  <si>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</si>
  <si>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</si>
  <si>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</si>
  <si>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</si>
  <si>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</si>
  <si>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</si>
  <si>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</si>
  <si>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</si>
  <si>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</si>
  <si>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</si>
  <si>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</si>
  <si>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</si>
  <si>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</si>
  <si>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</si>
  <si>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</si>
  <si>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שבה המחיר גבוה יותר (עלייה ב - P) והכמות גבוהה יותר (עלייה ב - Q).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</si>
  <si>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</si>
  <si>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</si>
  <si>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</si>
  <si>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</si>
  <si>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</si>
  <si>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</si>
  <si>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</si>
  <si>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</si>
  <si>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</si>
  <si>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</si>
  <si>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</si>
  <si>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</si>
  <si>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</si>
  <si>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</si>
  <si>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</si>
  <si>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</si>
  <si>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</si>
  <si>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</si>
  <si>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</si>
  <si>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</si>
  <si>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</si>
  <si>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</si>
  <si>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</si>
  <si>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</si>
  <si>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</si>
  <si>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</si>
  <si>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</si>
  <si>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כפועל יוצא, הכמות של מוצר ב תרד, וגם מחירו ירד. אם חלה ירידה גם ב - P וגם ב - Q, המשמעות היא שסך ההוצאה</t>
  </si>
  <si>
    <t>על מוצר ב קטנה גם היא - וזאת, ללא תלות בגמישויות.</t>
  </si>
  <si>
    <t>שאלה 3</t>
  </si>
  <si>
    <t>שאלה 3 (לא פתרתי בהקלטה אבל הכנתי לכם שיהיה לכם לתרגול נוסף כי אני נסיך)</t>
  </si>
  <si>
    <t>בשתי מדינות, א ו-ב, מייצרים נקניק.</t>
  </si>
  <si>
    <t>עקומת הביקוש לנקניק היא רגילה - יורדת משמאל לימין.</t>
  </si>
  <si>
    <t>נדרש א: בהנחה שההוצאה השולית לייצור מחשב במדינה א יורדת - מה יקרה למחיר ולכמות המחשבים בכל מדינה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</si>
  <si>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</si>
  <si>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</si>
  <si>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התייחסות לשני המשקים יחד - מצב מוצא: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</si>
  <si>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</si>
  <si>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</si>
  <si>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</si>
  <si>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</si>
  <si>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</si>
  <si>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</si>
  <si>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</si>
  <si>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</si>
  <si>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</si>
  <si>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</si>
  <si>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</si>
  <si>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</si>
  <si>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</si>
  <si>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</si>
  <si>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</si>
  <si>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</si>
  <si>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</si>
  <si>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</si>
  <si>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</si>
  <si>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>נדרש ב: מה יקרה לרווח של היצרנים בכל מדינה?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</si>
  <si>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</si>
  <si>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</si>
  <si>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תרגול מס׳ 8 - כלכלה - התערבות ממשלתית בשיווי משקל - מסים וסובסידיות 10.6.2024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</si>
  <si>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</si>
  <si>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</si>
  <si>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</si>
  <si>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</si>
  <si>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</si>
  <si>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</si>
  <si>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</si>
  <si>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לפני השינוי: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</si>
  <si>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</si>
  <si>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</si>
  <si>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</si>
  <si>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עקום ההיצע נע למעלה, המשמעות היא ירידה בהיצע.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</si>
  <si>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</si>
  <si>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</si>
  <si>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</si>
  <si>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</si>
  <si>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</si>
  <si>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</si>
  <si>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</si>
  <si>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</si>
  <si>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</si>
  <si>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>נדרש 2: הציגו בתרשים את הכנסות הממשלה ממסים</t>
  </si>
  <si>
    <t xml:space="preserve">אפשר גם להגדיר זאת בתור ההפרש בין המחיר לצרכן PC לבין המחיר ליצרן PP כשהוא מוכפל בסכום המס ליחידה. </t>
  </si>
  <si>
    <t xml:space="preserve">נדרש 3: הממשלה מנתבת את כספי ההשקעה ממסים כדי לפצוח בקמפיין שיווקי ולגרום לצרכנים לצרוך פחות נקניק. 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</si>
  <si>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</si>
  <si>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</si>
  <si>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</si>
  <si>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</si>
  <si>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</si>
  <si>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</si>
  <si>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</si>
  <si>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</si>
  <si>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</si>
  <si>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</si>
  <si>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</si>
  <si>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</si>
  <si>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</si>
  <si>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</si>
  <si>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</si>
  <si>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</si>
  <si>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</si>
  <si>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</si>
  <si>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</si>
  <si>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</si>
  <si>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</si>
  <si>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</si>
  <si>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</si>
  <si>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</si>
  <si>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</si>
  <si>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</si>
  <si>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</si>
  <si>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</si>
  <si>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</si>
  <si>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</rPr>
      <t>המס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כפול</t>
    </r>
    <r>
      <rPr>
        <sz val="12"/>
        <color theme="1"/>
        <rFont val="David"/>
      </rPr>
      <t xml:space="preserve"> ה</t>
    </r>
    <r>
      <rPr>
        <b/>
        <u/>
        <sz val="12"/>
        <color theme="1"/>
        <rFont val="David"/>
      </rPr>
      <t>כמות בשיווי המשקל החדש</t>
    </r>
    <r>
      <rPr>
        <sz val="12"/>
        <color theme="1"/>
        <rFont val="David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</si>
  <si>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</si>
  <si>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</si>
  <si>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</si>
  <si>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</si>
  <si>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</si>
  <si>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</si>
  <si>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</si>
  <si>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</si>
  <si>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כאשר הביקוש קשיח לחלוטין, הכמות לא תשננה בשום מקרה.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</si>
  <si>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</si>
  <si>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</si>
  <si>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</si>
  <si>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</si>
  <si>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</si>
  <si>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</si>
  <si>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</si>
  <si>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</si>
  <si>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</si>
  <si>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</si>
  <si>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</si>
  <si>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</si>
  <si>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</si>
  <si>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</si>
  <si>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</si>
  <si>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</si>
  <si>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</si>
  <si>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</si>
  <si>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</si>
  <si>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</si>
  <si>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</si>
  <si>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</si>
  <si>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</si>
  <si>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</si>
  <si>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</si>
  <si>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</si>
  <si>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</si>
  <si>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</si>
  <si>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</si>
  <si>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</si>
  <si>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</si>
  <si>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</si>
  <si>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</si>
  <si>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</si>
  <si>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</si>
  <si>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</si>
  <si>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</si>
  <si>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</si>
  <si>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</si>
  <si>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</si>
  <si>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</si>
  <si>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</si>
  <si>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</si>
  <si>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</si>
  <si>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</si>
  <si>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</si>
  <si>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</si>
  <si>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</si>
  <si>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</si>
  <si>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</si>
  <si>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</si>
  <si>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</si>
  <si>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</si>
  <si>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</si>
  <si>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</si>
  <si>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</si>
  <si>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</si>
  <si>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</si>
  <si>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</si>
  <si>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</si>
  <si>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</si>
  <si>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</si>
  <si>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</si>
  <si>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</si>
  <si>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</si>
  <si>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</si>
  <si>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</si>
  <si>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</si>
  <si>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</si>
  <si>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</si>
  <si>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</si>
  <si>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</si>
  <si>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</si>
  <si>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</si>
  <si>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</si>
  <si>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</si>
  <si>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</si>
  <si>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</si>
  <si>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</si>
  <si>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</si>
  <si>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</si>
  <si>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</si>
  <si>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</si>
  <si>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</si>
  <si>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</si>
  <si>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</si>
  <si>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</si>
  <si>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</si>
  <si>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</si>
  <si>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</si>
  <si>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</si>
  <si>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</si>
  <si>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</si>
  <si>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</si>
  <si>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</si>
  <si>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</si>
  <si>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</si>
  <si>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</si>
  <si>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</si>
  <si>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</si>
  <si>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</si>
  <si>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</si>
  <si>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</si>
  <si>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</si>
  <si>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</si>
  <si>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</si>
  <si>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</si>
  <si>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</si>
  <si>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</si>
  <si>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</si>
  <si>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</si>
  <si>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</si>
  <si>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</si>
  <si>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</si>
  <si>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</si>
  <si>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</si>
  <si>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</si>
  <si>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</si>
  <si>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</si>
  <si>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</si>
  <si>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</si>
  <si>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</si>
  <si>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</si>
  <si>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</si>
  <si>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</si>
  <si>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</si>
  <si>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</si>
  <si>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</si>
  <si>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</si>
  <si>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</si>
  <si>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</si>
  <si>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</si>
  <si>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</si>
  <si>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</si>
  <si>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</si>
  <si>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</si>
  <si>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</si>
  <si>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</si>
  <si>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</si>
  <si>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</si>
  <si>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</si>
  <si>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</si>
  <si>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</si>
  <si>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</si>
  <si>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</si>
  <si>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</si>
  <si>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</si>
  <si>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</si>
  <si>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</si>
  <si>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</si>
  <si>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</si>
  <si>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</si>
  <si>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</si>
  <si>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</si>
  <si>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</si>
  <si>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</si>
  <si>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</si>
  <si>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</si>
  <si>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</si>
  <si>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</si>
  <si>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</si>
  <si>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</si>
  <si>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</si>
  <si>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</si>
  <si>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</si>
  <si>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</si>
  <si>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</si>
  <si>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</si>
  <si>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</si>
  <si>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</si>
  <si>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</si>
  <si>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</si>
  <si>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</si>
  <si>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</si>
  <si>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</si>
  <si>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</si>
  <si>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</si>
  <si>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</si>
  <si>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</si>
  <si>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</si>
  <si>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</si>
  <si>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</si>
  <si>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</si>
  <si>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</si>
  <si>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</si>
  <si>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</si>
  <si>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</si>
  <si>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</si>
  <si>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</si>
  <si>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</si>
  <si>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</si>
  <si>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</si>
  <si>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</si>
  <si>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</si>
  <si>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</si>
  <si>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</si>
  <si>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</si>
  <si>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</si>
  <si>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</si>
  <si>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</si>
  <si>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</si>
  <si>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</si>
  <si>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</si>
  <si>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</si>
  <si>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</si>
  <si>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</si>
  <si>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</si>
  <si>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</si>
  <si>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</si>
  <si>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</si>
  <si>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</si>
  <si>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</si>
  <si>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</si>
  <si>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</si>
  <si>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</si>
  <si>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</si>
  <si>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</si>
  <si>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</si>
  <si>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</si>
  <si>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</si>
  <si>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</si>
  <si>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</si>
  <si>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</si>
  <si>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</si>
  <si>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</si>
  <si>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</si>
  <si>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</si>
  <si>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</si>
  <si>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</si>
  <si>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</si>
  <si>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</si>
  <si>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</si>
  <si>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</si>
  <si>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</si>
  <si>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</si>
  <si>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</si>
  <si>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</si>
  <si>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</si>
  <si>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</si>
  <si>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</si>
  <si>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</si>
  <si>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</si>
  <si>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</si>
  <si>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</si>
  <si>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</si>
  <si>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</si>
  <si>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</si>
  <si>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</si>
  <si>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</si>
  <si>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</si>
  <si>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</si>
  <si>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</si>
  <si>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</si>
  <si>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</si>
  <si>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</si>
  <si>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</si>
  <si>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</si>
  <si>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</si>
  <si>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</si>
  <si>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</si>
  <si>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</si>
  <si>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</si>
  <si>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</si>
  <si>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</si>
  <si>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</si>
  <si>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</rPr>
      <t>כללי</t>
    </r>
    <r>
      <rPr>
        <sz val="12"/>
        <color theme="1"/>
        <rFont val="David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</si>
  <si>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</si>
  <si>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</si>
  <si>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</si>
  <si>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</si>
  <si>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</si>
  <si>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</si>
  <si>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</si>
  <si>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</si>
  <si>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</si>
  <si>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</si>
  <si>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</si>
  <si>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</si>
  <si>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</si>
  <si>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</si>
  <si>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</si>
  <si>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</si>
  <si>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</si>
  <si>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</si>
  <si>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</si>
  <si>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</si>
  <si>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</si>
  <si>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</si>
  <si>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</si>
  <si>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</si>
  <si>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</si>
  <si>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</si>
  <si>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</si>
  <si>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</si>
  <si>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</si>
  <si>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</si>
  <si>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</si>
  <si>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</si>
  <si>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</si>
  <si>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</si>
  <si>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</si>
  <si>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</si>
  <si>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</si>
  <si>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</si>
  <si>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</si>
  <si>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</si>
  <si>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</si>
  <si>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</si>
  <si>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</si>
  <si>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</si>
  <si>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</si>
  <si>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</si>
  <si>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</si>
  <si>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</si>
  <si>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</si>
  <si>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</si>
  <si>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</si>
  <si>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</si>
  <si>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</si>
  <si>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</si>
  <si>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</si>
  <si>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</si>
  <si>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</si>
  <si>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</si>
  <si>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</si>
  <si>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</si>
  <si>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</si>
  <si>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</si>
  <si>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</si>
  <si>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</si>
  <si>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</si>
  <si>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</si>
  <si>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</si>
  <si>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</si>
  <si>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</si>
  <si>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</si>
  <si>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</si>
  <si>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</si>
  <si>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</si>
  <si>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</si>
  <si>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</si>
  <si>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</si>
  <si>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</si>
  <si>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</si>
  <si>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</si>
  <si>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</si>
  <si>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</si>
  <si>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</si>
  <si>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</si>
  <si>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</si>
  <si>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</si>
  <si>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</si>
  <si>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</si>
  <si>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</si>
  <si>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</si>
  <si>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</si>
  <si>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</si>
  <si>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</si>
  <si>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</si>
  <si>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</si>
  <si>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</si>
  <si>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</si>
  <si>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</si>
  <si>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</si>
  <si>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</si>
  <si>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</si>
  <si>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</si>
  <si>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</si>
  <si>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</si>
  <si>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</si>
  <si>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</si>
  <si>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</si>
  <si>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</si>
  <si>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</si>
  <si>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</si>
  <si>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</si>
  <si>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</si>
  <si>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</si>
  <si>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</si>
  <si>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</si>
  <si>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</si>
  <si>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</si>
  <si>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</si>
  <si>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</si>
  <si>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</si>
  <si>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</si>
  <si>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</si>
  <si>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</si>
  <si>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</si>
  <si>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</si>
  <si>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</si>
  <si>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</si>
  <si>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</si>
  <si>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</si>
  <si>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</si>
  <si>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</si>
  <si>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</si>
  <si>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</si>
  <si>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</si>
  <si>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</si>
  <si>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</si>
  <si>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</si>
  <si>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</si>
  <si>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</si>
  <si>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</si>
  <si>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</si>
  <si>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</si>
  <si>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</si>
  <si>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</si>
  <si>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</si>
  <si>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</si>
  <si>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</si>
  <si>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</si>
  <si>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</si>
  <si>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</si>
  <si>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</si>
  <si>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</si>
  <si>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</si>
  <si>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</si>
  <si>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</si>
  <si>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</si>
  <si>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</si>
  <si>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</si>
  <si>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</si>
  <si>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</si>
  <si>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</si>
  <si>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</si>
  <si>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</si>
  <si>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</si>
  <si>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</si>
  <si>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</si>
  <si>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</si>
  <si>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</si>
  <si>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</si>
  <si>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</rPr>
      <t>בנקודת</t>
    </r>
  </si>
  <si>
    <r>
      <rPr>
        <b/>
        <u/>
        <sz val="12"/>
        <color theme="1"/>
        <rFont val="David"/>
      </rPr>
      <t>החיתוך</t>
    </r>
    <r>
      <rPr>
        <b/>
        <sz val="12"/>
        <color theme="1"/>
        <rFont val="David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</si>
  <si>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</si>
  <si>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</si>
  <si>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</si>
  <si>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</si>
  <si>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</si>
  <si>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</si>
  <si>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</si>
  <si>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</si>
  <si>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</si>
  <si>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</si>
  <si>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</si>
  <si>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</si>
  <si>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</si>
  <si>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</si>
  <si>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</si>
  <si>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</si>
  <si>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</si>
  <si>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</si>
  <si>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</si>
  <si>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</si>
  <si>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</si>
  <si>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</si>
  <si>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</si>
  <si>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</si>
  <si>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</si>
  <si>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</si>
  <si>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</si>
  <si>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</si>
  <si>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</si>
  <si>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</si>
  <si>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</si>
  <si>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</si>
  <si>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</si>
  <si>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</si>
  <si>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</si>
  <si>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</si>
  <si>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</si>
  <si>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</si>
  <si>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</si>
  <si>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</si>
  <si>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</si>
  <si>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</si>
  <si>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</si>
  <si>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</si>
  <si>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</si>
  <si>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</si>
  <si>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</si>
  <si>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</si>
  <si>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</si>
  <si>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</si>
  <si>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</si>
  <si>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</si>
  <si>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</si>
  <si>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</si>
  <si>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</si>
  <si>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</si>
  <si>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</si>
  <si>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</si>
  <si>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</si>
  <si>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</si>
  <si>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</si>
  <si>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</si>
  <si>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</si>
  <si>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</si>
  <si>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</si>
  <si>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</si>
  <si>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</si>
  <si>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</si>
  <si>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</si>
  <si>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</si>
  <si>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</si>
  <si>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</si>
  <si>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</si>
  <si>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</si>
  <si>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</si>
  <si>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</si>
  <si>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</si>
  <si>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</si>
  <si>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</si>
  <si>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</si>
  <si>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</si>
  <si>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</si>
  <si>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</si>
  <si>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</si>
  <si>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</si>
  <si>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</si>
  <si>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</si>
  <si>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</si>
  <si>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</si>
  <si>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</si>
  <si>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</si>
  <si>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</si>
  <si>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</si>
  <si>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</si>
  <si>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</si>
  <si>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</si>
  <si>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</si>
  <si>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</si>
  <si>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</si>
  <si>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</si>
  <si>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</si>
  <si>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</si>
  <si>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</si>
  <si>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</si>
  <si>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</si>
  <si>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</si>
  <si>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</si>
  <si>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</si>
  <si>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</si>
  <si>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</si>
  <si>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</si>
  <si>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</si>
  <si>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</si>
  <si>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</si>
  <si>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</si>
  <si>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</si>
  <si>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</si>
  <si>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</si>
  <si>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</si>
  <si>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</si>
  <si>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</si>
  <si>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</si>
  <si>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</si>
  <si>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</si>
  <si>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</si>
  <si>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</si>
  <si>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</si>
  <si>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</si>
  <si>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</si>
  <si>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</si>
  <si>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</si>
  <si>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</si>
  <si>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</si>
  <si>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</si>
  <si>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</si>
  <si>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</si>
  <si>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</si>
  <si>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</si>
  <si>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</si>
  <si>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</si>
  <si>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</si>
  <si>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</si>
  <si>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</si>
  <si>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</si>
  <si>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</rPr>
      <t>לא נוכל לדעת</t>
    </r>
    <r>
      <rPr>
        <sz val="12"/>
        <color theme="1"/>
        <rFont val="David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</si>
  <si>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</si>
  <si>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</rPr>
      <t>גמישות הביקוש</t>
    </r>
    <r>
      <rPr>
        <sz val="12"/>
        <color theme="1"/>
        <rFont val="David"/>
      </rPr>
      <t xml:space="preserve">. </t>
    </r>
  </si>
  <si>
    <r>
      <t xml:space="preserve">וכאן </t>
    </r>
    <r>
      <rPr>
        <b/>
        <sz val="12"/>
        <color theme="1"/>
        <rFont val="David"/>
      </rPr>
      <t>לא סיפקו</t>
    </r>
    <r>
      <rPr>
        <sz val="12"/>
        <color theme="1"/>
        <rFont val="David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</si>
  <si>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</si>
  <si>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</si>
  <si>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</si>
  <si>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</si>
  <si>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</si>
  <si>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</rPr>
      <t>בהכרח</t>
    </r>
    <r>
      <rPr>
        <sz val="12"/>
        <color theme="1"/>
        <rFont val="David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</si>
  <si>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</si>
  <si>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</si>
  <si>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</si>
  <si>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</si>
  <si>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</si>
  <si>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</si>
  <si>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</si>
  <si>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</si>
  <si>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</si>
  <si>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</si>
  <si>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</si>
  <si>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</si>
  <si>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</si>
  <si>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</si>
  <si>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</si>
  <si>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</si>
  <si>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</si>
  <si>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</si>
  <si>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</si>
  <si>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</si>
  <si>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</si>
  <si>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</si>
  <si>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</si>
  <si>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</si>
  <si>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</si>
  <si>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</si>
  <si>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</si>
  <si>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</si>
  <si>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</si>
  <si>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</si>
  <si>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</si>
  <si>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</si>
  <si>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</si>
  <si>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</si>
  <si>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</si>
  <si>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</si>
  <si>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</si>
  <si>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</si>
  <si>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</si>
  <si>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</si>
  <si>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</si>
  <si>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</si>
  <si>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</si>
  <si>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</si>
  <si>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</si>
  <si>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</si>
  <si>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</si>
  <si>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</si>
  <si>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</si>
  <si>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</si>
  <si>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</si>
  <si>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</si>
  <si>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</si>
  <si>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</si>
  <si>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</si>
  <si>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ב</t>
    </r>
    <r>
      <rPr>
        <u/>
        <sz val="12"/>
        <color theme="1"/>
        <rFont val="David"/>
      </rPr>
      <t>תחרות משוכללת</t>
    </r>
    <r>
      <rPr>
        <b/>
        <sz val="12"/>
        <color theme="1"/>
        <rFont val="David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</si>
  <si>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</si>
  <si>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</si>
  <si>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</si>
  <si>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</si>
  <si>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</si>
  <si>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</si>
  <si>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</si>
  <si>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</si>
  <si>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</si>
  <si>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</si>
  <si>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</si>
  <si>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</si>
  <si>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</si>
  <si>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</si>
  <si>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</si>
  <si>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</si>
  <si>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</si>
  <si>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</si>
  <si>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</si>
  <si>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</si>
  <si>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</si>
  <si>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</si>
  <si>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</si>
  <si>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</si>
  <si>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</si>
  <si>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</si>
  <si>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</si>
  <si>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</si>
  <si>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</si>
  <si>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</si>
  <si>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</si>
  <si>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</si>
  <si>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</si>
  <si>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</si>
  <si>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</si>
  <si>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</si>
  <si>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</rPr>
      <t>יחידתית (1)</t>
    </r>
    <r>
      <rPr>
        <sz val="12"/>
        <color theme="1"/>
        <rFont val="David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</si>
  <si>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</si>
  <si>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</si>
  <si>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</si>
  <si>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</si>
  <si>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</si>
  <si>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</si>
  <si>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</si>
  <si>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</si>
  <si>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</si>
  <si>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</si>
  <si>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</si>
  <si>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</si>
  <si>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</si>
  <si>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</si>
  <si>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</si>
  <si>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</si>
  <si>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</si>
  <si>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</si>
  <si>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</rPr>
      <t>מר כהן</t>
    </r>
    <r>
      <rPr>
        <sz val="12"/>
        <color theme="1"/>
        <rFont val="David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</si>
  <si>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</si>
  <si>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</si>
  <si>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</si>
  <si>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</si>
  <si>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</si>
  <si>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</si>
  <si>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</si>
  <si>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</si>
  <si>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</si>
  <si>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</si>
  <si>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</si>
  <si>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</si>
  <si>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</si>
  <si>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</si>
  <si>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</si>
  <si>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</si>
  <si>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</si>
  <si>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</si>
  <si>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</si>
  <si>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</si>
  <si>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</si>
  <si>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</si>
  <si>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</si>
  <si>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</si>
  <si>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</si>
  <si>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</si>
  <si>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</si>
  <si>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</si>
  <si>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</si>
  <si>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</si>
  <si>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</si>
  <si>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</si>
  <si>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</si>
  <si>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</si>
  <si>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</si>
  <si>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</si>
  <si>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</si>
  <si>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</si>
  <si>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</si>
  <si>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</si>
  <si>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</si>
  <si>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</si>
  <si>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</si>
  <si>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</si>
  <si>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</si>
  <si>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</si>
  <si>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</si>
  <si>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</si>
  <si>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</si>
  <si>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</si>
  <si>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</si>
  <si>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</si>
  <si>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</si>
  <si>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</rPr>
      <t>MC</t>
    </r>
    <r>
      <rPr>
        <sz val="12"/>
        <color theme="1"/>
        <rFont val="David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</si>
  <si>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</si>
  <si>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</si>
  <si>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</si>
  <si>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</si>
  <si>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</si>
  <si>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</si>
  <si>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</si>
  <si>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</si>
  <si>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</si>
  <si>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</si>
  <si>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</si>
  <si>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</si>
  <si>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</si>
  <si>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</si>
  <si>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</si>
  <si>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</si>
  <si>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</si>
  <si>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</si>
  <si>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</si>
  <si>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</si>
  <si>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</si>
  <si>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</si>
  <si>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</si>
  <si>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</si>
  <si>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</si>
  <si>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</si>
  <si>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</si>
  <si>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</si>
  <si>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</si>
  <si>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</si>
  <si>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</si>
  <si>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</si>
  <si>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</si>
  <si>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</si>
  <si>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</si>
  <si>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</si>
  <si>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</si>
  <si>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</si>
  <si>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</si>
  <si>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</si>
  <si>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</si>
  <si>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</si>
  <si>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</si>
  <si>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</si>
  <si>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</si>
  <si>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</si>
  <si>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</si>
  <si>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</si>
  <si>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</si>
  <si>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</si>
  <si>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</si>
  <si>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</si>
  <si>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</si>
  <si>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</si>
  <si>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</si>
  <si>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</si>
  <si>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</si>
  <si>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</si>
  <si>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</si>
  <si>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</si>
  <si>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</si>
  <si>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</si>
  <si>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</si>
  <si>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</si>
  <si>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</si>
  <si>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</si>
  <si>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</si>
  <si>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</si>
  <si>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</si>
  <si>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</si>
  <si>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</si>
  <si>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</si>
  <si>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</si>
  <si>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</si>
  <si>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</si>
  <si>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</si>
  <si>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</si>
  <si>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</si>
  <si>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</si>
  <si>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</si>
  <si>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</si>
  <si>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</si>
  <si>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</si>
  <si>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</si>
  <si>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</si>
  <si>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</si>
  <si>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</si>
  <si>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</si>
  <si>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</si>
  <si>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</si>
  <si>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</si>
  <si>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</si>
  <si>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</si>
  <si>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</si>
  <si>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</si>
  <si>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</si>
  <si>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</si>
  <si>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</si>
  <si>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</si>
  <si>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</si>
  <si>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</si>
  <si>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</si>
  <si>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</si>
  <si>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</si>
  <si>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</rPr>
      <t>נכונה</t>
    </r>
    <r>
      <rPr>
        <u/>
        <sz val="12"/>
        <color theme="1"/>
        <rFont val="David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</si>
  <si>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</rPr>
      <t>לצרכן</t>
    </r>
    <r>
      <rPr>
        <sz val="12"/>
        <color theme="1"/>
        <rFont val="David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</si>
  <si>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</si>
  <si>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</si>
  <si>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</si>
  <si>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</si>
  <si>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</si>
  <si>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</si>
  <si>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</si>
  <si>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</si>
  <si>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</si>
  <si>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</si>
  <si>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</si>
  <si>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</si>
  <si>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</si>
  <si>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</si>
  <si>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</si>
  <si>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</si>
  <si>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</si>
  <si>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</si>
  <si>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</si>
  <si>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</si>
  <si>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</si>
  <si>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</si>
  <si>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</si>
  <si>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</si>
  <si>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</rPr>
      <t>הביקוש</t>
    </r>
    <r>
      <rPr>
        <sz val="12"/>
        <color theme="1"/>
        <rFont val="David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</si>
  <si>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</si>
  <si>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</rPr>
      <t>ההיצע</t>
    </r>
    <r>
      <rPr>
        <sz val="12"/>
        <color theme="1"/>
        <rFont val="David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</si>
  <si>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</si>
  <si>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</si>
  <si>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</si>
  <si>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</si>
  <si>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</si>
  <si>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</si>
  <si>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</si>
  <si>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</si>
  <si>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</si>
  <si>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</si>
  <si>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</si>
  <si>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</si>
  <si>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</si>
  <si>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</si>
  <si>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</si>
  <si>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</rPr>
      <t>,</t>
    </r>
    <r>
      <rPr>
        <sz val="12"/>
        <color theme="1"/>
        <rFont val="David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</si>
  <si>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</si>
  <si>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</si>
  <si>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</si>
  <si>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</si>
  <si>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</si>
  <si>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</si>
  <si>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</si>
  <si>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</si>
  <si>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</si>
  <si>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</si>
  <si>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</si>
  <si>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</si>
  <si>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</si>
  <si>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</si>
  <si>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</si>
  <si>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</si>
  <si>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</si>
  <si>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</si>
  <si>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</si>
  <si>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</si>
  <si>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</si>
  <si>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</si>
  <si>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</si>
  <si>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</si>
  <si>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</si>
  <si>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</si>
  <si>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</si>
  <si>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</si>
  <si>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</si>
  <si>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</si>
  <si>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</si>
  <si>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</si>
  <si>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</si>
  <si>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</si>
  <si>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</si>
  <si>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</si>
  <si>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</si>
  <si>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</si>
  <si>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</si>
  <si>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</si>
  <si>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</si>
  <si>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</si>
  <si>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</si>
  <si>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</si>
  <si>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</si>
  <si>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</si>
  <si>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</si>
  <si>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</si>
  <si>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</si>
  <si>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</si>
  <si>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</si>
  <si>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</si>
  <si>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</si>
  <si>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</si>
  <si>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</si>
  <si>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</si>
  <si>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</si>
  <si>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</si>
  <si>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</si>
  <si>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</si>
  <si>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</si>
  <si>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</si>
  <si>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</si>
  <si>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</si>
  <si>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</si>
  <si>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</si>
  <si>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</si>
  <si>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</si>
  <si>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</si>
  <si>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</si>
  <si>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</si>
  <si>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</si>
  <si>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</si>
  <si>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</si>
  <si>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</si>
  <si>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</si>
  <si>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</si>
  <si>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</si>
  <si>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</si>
  <si>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</si>
  <si>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</si>
  <si>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</si>
  <si>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</si>
  <si>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</si>
  <si>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</si>
  <si>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</si>
  <si>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</si>
  <si>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</si>
  <si>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</si>
  <si>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</si>
  <si>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</si>
  <si>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</si>
  <si>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</si>
  <si>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</si>
  <si>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</si>
  <si>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</si>
  <si>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</si>
  <si>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</si>
  <si>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</si>
  <si>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</si>
  <si>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</si>
  <si>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</si>
  <si>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</si>
  <si>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</si>
  <si>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</si>
  <si>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</si>
  <si>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</si>
  <si>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</si>
  <si>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</si>
  <si>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</si>
  <si>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</si>
  <si>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</si>
  <si>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</si>
  <si>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</si>
  <si>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</si>
  <si>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</si>
  <si>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</si>
  <si>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</si>
  <si>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</si>
  <si>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</si>
  <si>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</si>
  <si>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</si>
  <si>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</si>
  <si>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</si>
  <si>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</si>
  <si>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</si>
  <si>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</si>
  <si>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</si>
  <si>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</si>
  <si>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</si>
  <si>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</si>
  <si>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</si>
  <si>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</si>
  <si>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</si>
  <si>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</si>
  <si>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</si>
  <si>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</si>
  <si>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</si>
  <si>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</si>
  <si>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</si>
  <si>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</si>
  <si>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</si>
  <si>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</si>
  <si>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</si>
  <si>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</si>
  <si>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</si>
  <si>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</si>
  <si>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</si>
  <si>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</si>
  <si>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</si>
  <si>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</rPr>
      <t>בלתי תלויה</t>
    </r>
    <r>
      <rPr>
        <sz val="12"/>
        <color theme="1"/>
        <rFont val="David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</si>
  <si>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</si>
  <si>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</si>
  <si>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</si>
  <si>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</si>
  <si>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</si>
  <si>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</si>
  <si>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</si>
  <si>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</si>
  <si>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</si>
  <si>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</si>
  <si>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</si>
  <si>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</si>
  <si>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</si>
  <si>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</si>
  <si>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</si>
  <si>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</si>
  <si>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</si>
  <si>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</si>
  <si>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</si>
  <si>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</si>
  <si>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</si>
  <si>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</si>
  <si>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</si>
  <si>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</si>
  <si>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</si>
  <si>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</si>
  <si>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</si>
  <si>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</rPr>
      <t>כסיבה אפשרית</t>
    </r>
    <r>
      <rPr>
        <sz val="12"/>
        <color rgb="FFFF0000"/>
        <rFont val="David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</si>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</sst>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(* #,##0.00_);_(* \(#,##0.00\);_(* &quot;-&quot;??_);_(@_)"/>
    <numFmt numFmtId="164" formatCode="0.00000"/>
    <numFmt numFmtId="165" formatCode="0.0000"/>
    <numFmt numFmtId="166" formatCode="_(* #,##0.0_);_(* \(#,##0.0\);_(* &quot;-&quot;??_);_(@_)"/>
  </numFmts>
  <fonts count="29">
    <font>
      <sz val="12"/>
      <color theme="1"/>
      <name val="Aptos Narrow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000000"/>
      <name val="David"/>
    </font>
    <font>
      <b/>
      <sz val="12"/>
      <color rgb="FFFF0000"/>
      <name val="David"/>
    </font>
    <font>
      <sz val="10"/>
      <color theme="1"/>
      <name val="David"/>
    </font>
    <font>
      <sz val="8"/>
      <color theme="1"/>
      <name val="David"/>
    </font>
    <font>
      <u/>
      <sz val="12"/>
      <color theme="1"/>
      <name val="David"/>
    </font>
    <font>
      <sz val="12"/>
      <color theme="1"/>
      <name val="Aptos Narrow"/>
      <family val="2"/>
      <scheme val="minor"/>
    </font>
    <font>
      <sz val="12"/>
      <color rgb="FF000000"/>
      <name val="David"/>
    </font>
    <font>
      <sz val="11"/>
      <color theme="1"/>
      <name val="David"/>
    </font>
    <font>
      <b/>
      <u/>
      <sz val="12"/>
      <color theme="1"/>
      <name val="David"/>
    </font>
    <font>
      <sz val="10"/>
      <color theme="1"/>
      <name val="Arial"/>
      <family val="2"/>
    </font>
    <font>
      <b/>
      <sz val="12"/>
      <color rgb="FF0070C0"/>
      <name val="David"/>
    </font>
    <font>
      <b/>
      <sz val="12"/>
      <color rgb="FF00B050"/>
      <name val="David"/>
    </font>
    <font>
      <sz val="12"/>
      <name val="David"/>
    </font>
    <font>
      <sz val="12"/>
      <color theme="0"/>
      <name val="David"/>
    </font>
    <font>
      <sz val="24"/>
      <name val="David"/>
    </font>
    <font>
      <sz val="22"/>
      <color theme="1"/>
      <name val="David"/>
    </font>
    <font>
      <sz val="9"/>
      <color theme="1"/>
      <name val="David"/>
    </font>
    <font>
      <sz val="12"/>
      <color rgb="FFFF0000"/>
      <name val="David"/>
    </font>
    <font>
      <b/>
      <sz val="12"/>
      <name val="David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</font>
  </fonts>
  <fills count="22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</borders>
  <cellStyleXfs count="2">
    <xf numFmtId="0" fontId="0" fillId="0" borderId="0"/>
    <xf numFmtId="43" fontId="8" fillId="0" borderId="0" applyFont="0" applyFill="0" applyBorder="0" applyAlignment="0" applyProtection="0"/>
  </cellStyleXfs>
  <cellXfs count="275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9" fillId="0" borderId="12" xfId="0" applyFont="1" applyBorder="1" applyAlignment="1">
      <alignment horizontal="center" readingOrder="1"/>
    </xf>
    <xf numFmtId="0" fontId="9" fillId="0" borderId="9" xfId="0" applyFont="1" applyBorder="1" applyAlignment="1">
      <alignment horizontal="center" readingOrder="1"/>
    </xf>
    <xf numFmtId="0" fontId="9" fillId="0" borderId="9" xfId="0" applyFont="1" applyBorder="1" applyAlignment="1">
      <alignment horizontal="center" readingOrder="2"/>
    </xf>
    <xf numFmtId="0" fontId="9" fillId="0" borderId="12" xfId="0" applyFont="1" applyBorder="1" applyAlignment="1">
      <alignment horizontal="center" readingOrder="2"/>
    </xf>
    <xf numFmtId="0" fontId="9" fillId="0" borderId="10" xfId="0" applyFont="1" applyBorder="1" applyAlignment="1">
      <alignment horizontal="center" readingOrder="2"/>
    </xf>
    <xf numFmtId="0" fontId="9" fillId="0" borderId="21" xfId="0" applyFont="1" applyBorder="1" applyAlignment="1">
      <alignment horizontal="center" readingOrder="1"/>
    </xf>
    <xf numFmtId="0" fontId="4" fillId="0" borderId="9" xfId="0" applyFont="1" applyBorder="1" applyAlignment="1">
      <alignment horizontal="center"/>
    </xf>
    <xf numFmtId="166" fontId="1" fillId="3" borderId="0" xfId="1" applyNumberFormat="1" applyFont="1" applyFill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0" fillId="0" borderId="9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2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3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3" fillId="0" borderId="9" xfId="0" applyFont="1" applyBorder="1"/>
    <xf numFmtId="0" fontId="13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4" fillId="0" borderId="26" xfId="0" applyNumberFormat="1" applyFont="1" applyBorder="1" applyAlignment="1">
      <alignment horizontal="center"/>
    </xf>
    <xf numFmtId="0" fontId="14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5" fillId="0" borderId="0" xfId="0" applyFont="1"/>
    <xf numFmtId="3" fontId="1" fillId="0" borderId="10" xfId="0" applyNumberFormat="1" applyFont="1" applyBorder="1" applyAlignment="1">
      <alignment horizontal="center"/>
    </xf>
    <xf numFmtId="0" fontId="13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10" borderId="9" xfId="0" applyFont="1" applyFill="1" applyBorder="1" applyAlignment="1">
      <alignment horizontal="center" wrapText="1"/>
    </xf>
    <xf numFmtId="37" fontId="2" fillId="3" borderId="0" xfId="0" applyNumberFormat="1" applyFont="1" applyFill="1" applyAlignment="1">
      <alignment horizontal="center"/>
    </xf>
    <xf numFmtId="0" fontId="1" fillId="11" borderId="9" xfId="0" applyFont="1" applyFill="1" applyBorder="1" applyAlignment="1">
      <alignment horizontal="center" wrapText="1"/>
    </xf>
    <xf numFmtId="0" fontId="1" fillId="5" borderId="9" xfId="0" applyFont="1" applyFill="1" applyBorder="1" applyAlignment="1">
      <alignment horizontal="center" wrapText="1"/>
    </xf>
    <xf numFmtId="0" fontId="1" fillId="12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0" fontId="1" fillId="9" borderId="9" xfId="0" applyFont="1" applyFill="1" applyBorder="1" applyAlignment="1">
      <alignment horizontal="center" wrapText="1"/>
    </xf>
    <xf numFmtId="3" fontId="1" fillId="13" borderId="0" xfId="0" applyNumberFormat="1" applyFont="1" applyFill="1"/>
    <xf numFmtId="3" fontId="1" fillId="3" borderId="0" xfId="0" applyNumberFormat="1" applyFont="1" applyFill="1"/>
    <xf numFmtId="0" fontId="2" fillId="3" borderId="19" xfId="0" applyFont="1" applyFill="1" applyBorder="1"/>
    <xf numFmtId="0" fontId="1" fillId="3" borderId="27" xfId="0" applyFont="1" applyFill="1" applyBorder="1"/>
    <xf numFmtId="0" fontId="1" fillId="3" borderId="14" xfId="0" applyFont="1" applyFill="1" applyBorder="1"/>
    <xf numFmtId="0" fontId="2" fillId="7" borderId="0" xfId="0" applyFont="1" applyFill="1"/>
    <xf numFmtId="0" fontId="15" fillId="0" borderId="9" xfId="0" applyFont="1" applyBorder="1" applyAlignment="1">
      <alignment horizontal="center"/>
    </xf>
    <xf numFmtId="0" fontId="15" fillId="8" borderId="9" xfId="0" applyFont="1" applyFill="1" applyBorder="1" applyAlignment="1">
      <alignment horizontal="center"/>
    </xf>
    <xf numFmtId="0" fontId="1" fillId="8" borderId="9" xfId="0" applyFont="1" applyFill="1" applyBorder="1" applyAlignment="1">
      <alignment horizontal="center"/>
    </xf>
    <xf numFmtId="0" fontId="1" fillId="8" borderId="9" xfId="0" applyFont="1" applyFill="1" applyBorder="1" applyAlignment="1">
      <alignment horizontal="center" wrapText="1"/>
    </xf>
    <xf numFmtId="0" fontId="17" fillId="8" borderId="9" xfId="0" applyFont="1" applyFill="1" applyBorder="1" applyAlignment="1">
      <alignment horizontal="center"/>
    </xf>
    <xf numFmtId="0" fontId="18" fillId="8" borderId="9" xfId="0" applyFont="1" applyFill="1" applyBorder="1" applyAlignment="1">
      <alignment horizontal="center"/>
    </xf>
    <xf numFmtId="0" fontId="1" fillId="14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1" fillId="0" borderId="19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2" fillId="3" borderId="9" xfId="0" applyFont="1" applyFill="1" applyBorder="1" applyAlignment="1">
      <alignment horizontal="center"/>
    </xf>
    <xf numFmtId="0" fontId="15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20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3" fillId="0" borderId="13" xfId="0" applyFont="1" applyBorder="1"/>
    <xf numFmtId="0" fontId="13" fillId="0" borderId="29" xfId="0" applyFont="1" applyBorder="1"/>
    <xf numFmtId="0" fontId="13" fillId="3" borderId="29" xfId="0" applyFont="1" applyFill="1" applyBorder="1"/>
    <xf numFmtId="0" fontId="13" fillId="0" borderId="14" xfId="0" applyFont="1" applyBorder="1"/>
    <xf numFmtId="0" fontId="2" fillId="3" borderId="0" xfId="0" applyFont="1" applyFill="1"/>
    <xf numFmtId="2" fontId="1" fillId="3" borderId="9" xfId="0" applyNumberFormat="1" applyFont="1" applyFill="1" applyBorder="1" applyAlignment="1">
      <alignment horizontal="center"/>
    </xf>
    <xf numFmtId="0" fontId="1" fillId="3" borderId="0" xfId="0" applyFont="1" applyFill="1" applyAlignment="1">
      <alignment horizontal="center"/>
    </xf>
    <xf numFmtId="0" fontId="21" fillId="0" borderId="19" xfId="0" applyFont="1" applyBorder="1"/>
    <xf numFmtId="0" fontId="21" fillId="0" borderId="27" xfId="0" applyFont="1" applyBorder="1"/>
    <xf numFmtId="0" fontId="21" fillId="0" borderId="14" xfId="0" applyFont="1" applyBorder="1"/>
    <xf numFmtId="2" fontId="1" fillId="0" borderId="11" xfId="0" applyNumberFormat="1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2" fontId="1" fillId="0" borderId="12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2" fontId="1" fillId="0" borderId="29" xfId="0" applyNumberFormat="1" applyFont="1" applyBorder="1" applyAlignment="1">
      <alignment horizontal="center"/>
    </xf>
    <xf numFmtId="0" fontId="1" fillId="0" borderId="29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5" fillId="0" borderId="1" xfId="0" applyFont="1" applyBorder="1"/>
    <xf numFmtId="0" fontId="15" fillId="0" borderId="2" xfId="0" applyFont="1" applyBorder="1"/>
    <xf numFmtId="0" fontId="15" fillId="0" borderId="3" xfId="0" applyFont="1" applyBorder="1"/>
    <xf numFmtId="0" fontId="15" fillId="0" borderId="4" xfId="0" applyFont="1" applyBorder="1"/>
    <xf numFmtId="0" fontId="15" fillId="0" borderId="5" xfId="0" applyFont="1" applyBorder="1"/>
    <xf numFmtId="0" fontId="15" fillId="0" borderId="6" xfId="0" applyFont="1" applyBorder="1"/>
    <xf numFmtId="0" fontId="15" fillId="0" borderId="7" xfId="0" applyFont="1" applyBorder="1"/>
    <xf numFmtId="0" fontId="15" fillId="0" borderId="8" xfId="0" applyFont="1" applyBorder="1"/>
    <xf numFmtId="0" fontId="21" fillId="0" borderId="1" xfId="0" applyFont="1" applyBorder="1"/>
    <xf numFmtId="0" fontId="21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5" borderId="0" xfId="0" applyFont="1" applyFill="1"/>
    <xf numFmtId="0" fontId="1" fillId="16" borderId="0" xfId="0" applyFont="1" applyFill="1"/>
    <xf numFmtId="0" fontId="2" fillId="16" borderId="0" xfId="0" applyFont="1" applyFill="1"/>
    <xf numFmtId="0" fontId="22" fillId="0" borderId="1" xfId="0" applyFont="1" applyBorder="1"/>
    <xf numFmtId="0" fontId="23" fillId="0" borderId="4" xfId="0" applyFont="1" applyBorder="1"/>
    <xf numFmtId="0" fontId="23" fillId="0" borderId="6" xfId="0" applyFont="1" applyBorder="1"/>
    <xf numFmtId="14" fontId="2" fillId="0" borderId="14" xfId="0" applyNumberFormat="1" applyFont="1" applyBorder="1"/>
    <xf numFmtId="0" fontId="2" fillId="17" borderId="0" xfId="0" applyFont="1" applyFill="1"/>
    <xf numFmtId="0" fontId="1" fillId="17" borderId="0" xfId="0" applyFont="1" applyFill="1"/>
    <xf numFmtId="0" fontId="22" fillId="0" borderId="0" xfId="0" applyFont="1"/>
    <xf numFmtId="0" fontId="23" fillId="0" borderId="0" xfId="0" applyFont="1"/>
    <xf numFmtId="0" fontId="23" fillId="0" borderId="0" xfId="0" applyFont="1" applyAlignment="1">
      <alignment horizontal="center"/>
    </xf>
    <xf numFmtId="0" fontId="24" fillId="0" borderId="0" xfId="0" applyFont="1"/>
    <xf numFmtId="0" fontId="23" fillId="0" borderId="30" xfId="0" applyFont="1" applyBorder="1"/>
    <xf numFmtId="0" fontId="23" fillId="0" borderId="30" xfId="0" applyFont="1" applyBorder="1" applyAlignment="1">
      <alignment horizontal="center"/>
    </xf>
    <xf numFmtId="0" fontId="22" fillId="18" borderId="30" xfId="0" quotePrefix="1" applyFont="1" applyFill="1" applyBorder="1" applyAlignment="1">
      <alignment horizontal="center"/>
    </xf>
    <xf numFmtId="0" fontId="23" fillId="0" borderId="30" xfId="0" quotePrefix="1" applyFont="1" applyBorder="1" applyAlignment="1">
      <alignment horizontal="center"/>
    </xf>
    <xf numFmtId="0" fontId="25" fillId="0" borderId="0" xfId="0" applyFont="1"/>
    <xf numFmtId="0" fontId="23" fillId="0" borderId="30" xfId="0" applyFont="1" applyBorder="1" applyAlignment="1">
      <alignment horizontal="center" wrapText="1"/>
    </xf>
    <xf numFmtId="3" fontId="23" fillId="0" borderId="0" xfId="0" applyNumberFormat="1" applyFont="1"/>
    <xf numFmtId="0" fontId="22" fillId="19" borderId="0" xfId="0" applyFont="1" applyFill="1"/>
    <xf numFmtId="0" fontId="23" fillId="19" borderId="0" xfId="0" applyFont="1" applyFill="1"/>
    <xf numFmtId="0" fontId="23" fillId="18" borderId="0" xfId="0" applyFont="1" applyFill="1"/>
    <xf numFmtId="0" fontId="27" fillId="0" borderId="0" xfId="0" applyFont="1"/>
    <xf numFmtId="0" fontId="23" fillId="0" borderId="31" xfId="0" applyFont="1" applyBorder="1" applyAlignment="1">
      <alignment horizontal="center"/>
    </xf>
    <xf numFmtId="0" fontId="23" fillId="18" borderId="0" xfId="0" applyFont="1" applyFill="1" applyAlignment="1">
      <alignment horizontal="right" wrapText="1"/>
    </xf>
    <xf numFmtId="0" fontId="22" fillId="9" borderId="0" xfId="0" applyFont="1" applyFill="1"/>
    <xf numFmtId="0" fontId="23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20" borderId="0" xfId="0" applyNumberFormat="1" applyFont="1" applyFill="1"/>
    <xf numFmtId="0" fontId="1" fillId="20" borderId="0" xfId="0" applyFont="1" applyFill="1"/>
    <xf numFmtId="0" fontId="4" fillId="0" borderId="0" xfId="0" applyFont="1" applyAlignment="1">
      <alignment horizontal="center"/>
    </xf>
    <xf numFmtId="0" fontId="1" fillId="20" borderId="28" xfId="0" applyFont="1" applyFill="1" applyBorder="1"/>
    <xf numFmtId="0" fontId="1" fillId="20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21" borderId="14" xfId="0" applyFont="1" applyFill="1" applyBorder="1"/>
    <xf numFmtId="0" fontId="28" fillId="0" borderId="0" xfId="0" applyFont="1"/>
    <xf numFmtId="0" fontId="2" fillId="13" borderId="27" xfId="0" applyFont="1" applyFill="1" applyBorder="1"/>
    <xf numFmtId="0" fontId="2" fillId="13" borderId="14" xfId="0" applyFont="1" applyFill="1" applyBorder="1"/>
    <xf numFmtId="0" fontId="1" fillId="0" borderId="24" xfId="0" applyFont="1" applyBorder="1" applyAlignment="1">
      <alignment horizontal="center"/>
    </xf>
    <xf numFmtId="0" fontId="20" fillId="3" borderId="0" xfId="0" applyFont="1" applyFill="1" applyAlignment="1">
      <alignment horizontal="center"/>
    </xf>
    <xf numFmtId="0" fontId="20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21" borderId="14" xfId="0" applyFont="1" applyFill="1" applyBorder="1"/>
    <xf numFmtId="0" fontId="1" fillId="13" borderId="14" xfId="0" applyFont="1" applyFill="1" applyBorder="1"/>
    <xf numFmtId="0" fontId="13" fillId="21" borderId="0" xfId="0" applyFont="1" applyFill="1"/>
    <xf numFmtId="0" fontId="1" fillId="0" borderId="15" xfId="0" applyFont="1" applyBorder="1" applyAlignment="1">
      <alignment horizontal="center"/>
    </xf>
    <xf numFmtId="0" fontId="1" fillId="21" borderId="15" xfId="0" applyFont="1" applyFill="1" applyBorder="1" applyAlignment="1">
      <alignment horizontal="center"/>
    </xf>
    <xf numFmtId="0" fontId="1" fillId="21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11" fillId="0" borderId="0" xfId="0" applyFont="1"/>
    <xf numFmtId="16" fontId="15" fillId="0" borderId="0" xfId="0" applyNumberFormat="1" applyFont="1" applyAlignment="1">
      <alignment horizontal="center"/>
    </xf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9" fillId="0" borderId="10" xfId="0" applyFont="1" applyBorder="1" applyAlignment="1">
      <alignment horizontal="center" readingOrder="1"/>
    </xf>
    <xf numFmtId="0" fontId="9" fillId="0" borderId="15" xfId="0" applyFont="1" applyBorder="1" applyAlignment="1">
      <alignment horizontal="center" readingOrder="1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9" xfId="0" applyFont="1" applyBorder="1" applyAlignment="1">
      <alignment horizontal="center"/>
    </xf>
    <xf numFmtId="0" fontId="23" fillId="0" borderId="0" xfId="0" applyFont="1"/>
    <xf numFmtId="0" fontId="0" fillId="0" borderId="0" xfId="0"/>
    <xf numFmtId="0" fontId="23" fillId="0" borderId="0" xfId="0" applyFont="1" applyAlignment="1">
      <alignment horizontal="center"/>
    </xf>
    <xf numFmtId="0" fontId="23" fillId="18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13" Type="http://schemas.openxmlformats.org/officeDocument/2006/relationships/image" Target="../media/image34.png"/><Relationship Id="rId18" Type="http://schemas.openxmlformats.org/officeDocument/2006/relationships/image" Target="../media/image3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12" Type="http://schemas.openxmlformats.org/officeDocument/2006/relationships/image" Target="../media/image33.png"/><Relationship Id="rId17" Type="http://schemas.openxmlformats.org/officeDocument/2006/relationships/image" Target="../media/image38.png"/><Relationship Id="rId2" Type="http://schemas.openxmlformats.org/officeDocument/2006/relationships/image" Target="../media/image23.png"/><Relationship Id="rId16" Type="http://schemas.openxmlformats.org/officeDocument/2006/relationships/image" Target="../media/image37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5" Type="http://schemas.openxmlformats.org/officeDocument/2006/relationships/image" Target="../media/image26.png"/><Relationship Id="rId15" Type="http://schemas.openxmlformats.org/officeDocument/2006/relationships/image" Target="../media/image36.png"/><Relationship Id="rId10" Type="http://schemas.openxmlformats.org/officeDocument/2006/relationships/image" Target="../media/image31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Relationship Id="rId14" Type="http://schemas.openxmlformats.org/officeDocument/2006/relationships/image" Target="../media/image35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46789</xdr:colOff>
      <xdr:row>110</xdr:row>
      <xdr:rowOff>3342</xdr:rowOff>
    </xdr:from>
    <xdr:to>
      <xdr:col>2</xdr:col>
      <xdr:colOff>274053</xdr:colOff>
      <xdr:row>111</xdr:row>
      <xdr:rowOff>30080</xdr:rowOff>
    </xdr:to>
    <xdr:sp macro="" textlink="">
      <xdr:nvSpPr>
        <xdr:cNvPr id="3" name="Smiley Face 2">
          <a:extLst>
            <a:ext uri="{FF2B5EF4-FFF2-40B4-BE49-F238E27FC236}">
              <a16:creationId xmlns:a16="http://schemas.microsoft.com/office/drawing/2014/main" id="{220C24AF-BC54-7900-732F-A22AF1F546BA}"/>
            </a:ext>
          </a:extLst>
        </xdr:cNvPr>
        <xdr:cNvSpPr/>
      </xdr:nvSpPr>
      <xdr:spPr>
        <a:xfrm>
          <a:off x="13523066947" y="22468974"/>
          <a:ext cx="227264" cy="230606"/>
        </a:xfrm>
        <a:prstGeom prst="smileyFac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558131</xdr:colOff>
      <xdr:row>124</xdr:row>
      <xdr:rowOff>177132</xdr:rowOff>
    </xdr:from>
    <xdr:to>
      <xdr:col>3</xdr:col>
      <xdr:colOff>785395</xdr:colOff>
      <xdr:row>126</xdr:row>
      <xdr:rowOff>2</xdr:rowOff>
    </xdr:to>
    <xdr:sp macro="" textlink="">
      <xdr:nvSpPr>
        <xdr:cNvPr id="6" name="Smiley Face 5">
          <a:extLst>
            <a:ext uri="{FF2B5EF4-FFF2-40B4-BE49-F238E27FC236}">
              <a16:creationId xmlns:a16="http://schemas.microsoft.com/office/drawing/2014/main" id="{A3F39F71-2A5B-3F41-A1A7-4D98D5481CDC}"/>
            </a:ext>
          </a:extLst>
        </xdr:cNvPr>
        <xdr:cNvSpPr/>
      </xdr:nvSpPr>
      <xdr:spPr>
        <a:xfrm>
          <a:off x="13521730105" y="25577132"/>
          <a:ext cx="227264" cy="230607"/>
        </a:xfrm>
        <a:prstGeom prst="smileyFac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539988</xdr:colOff>
      <xdr:row>156</xdr:row>
      <xdr:rowOff>177132</xdr:rowOff>
    </xdr:from>
    <xdr:to>
      <xdr:col>3</xdr:col>
      <xdr:colOff>767252</xdr:colOff>
      <xdr:row>158</xdr:row>
      <xdr:rowOff>2</xdr:rowOff>
    </xdr:to>
    <xdr:sp macro="" textlink="">
      <xdr:nvSpPr>
        <xdr:cNvPr id="11" name="Smiley Face 10">
          <a:extLst>
            <a:ext uri="{FF2B5EF4-FFF2-40B4-BE49-F238E27FC236}">
              <a16:creationId xmlns:a16="http://schemas.microsoft.com/office/drawing/2014/main" id="{4A675279-2D15-8C41-8963-9E9243BA86FC}"/>
            </a:ext>
          </a:extLst>
        </xdr:cNvPr>
        <xdr:cNvSpPr/>
      </xdr:nvSpPr>
      <xdr:spPr>
        <a:xfrm>
          <a:off x="13551468062" y="32065018"/>
          <a:ext cx="227264" cy="229270"/>
        </a:xfrm>
        <a:prstGeom prst="smileyFac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293246</xdr:colOff>
      <xdr:row>186</xdr:row>
      <xdr:rowOff>31990</xdr:rowOff>
    </xdr:from>
    <xdr:to>
      <xdr:col>5</xdr:col>
      <xdr:colOff>520510</xdr:colOff>
      <xdr:row>187</xdr:row>
      <xdr:rowOff>58060</xdr:rowOff>
    </xdr:to>
    <xdr:sp macro="" textlink="">
      <xdr:nvSpPr>
        <xdr:cNvPr id="18" name="Smiley Face 17">
          <a:extLst>
            <a:ext uri="{FF2B5EF4-FFF2-40B4-BE49-F238E27FC236}">
              <a16:creationId xmlns:a16="http://schemas.microsoft.com/office/drawing/2014/main" id="{5F9430C4-25AF-B04B-B8F0-94234F7262C7}"/>
            </a:ext>
          </a:extLst>
        </xdr:cNvPr>
        <xdr:cNvSpPr/>
      </xdr:nvSpPr>
      <xdr:spPr>
        <a:xfrm>
          <a:off x="13550121862" y="38131990"/>
          <a:ext cx="227264" cy="229270"/>
        </a:xfrm>
        <a:prstGeom prst="smileyFac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26</xdr:row>
      <xdr:rowOff>196850</xdr:rowOff>
    </xdr:from>
    <xdr:to>
      <xdr:col>7</xdr:col>
      <xdr:colOff>247650</xdr:colOff>
      <xdr:row>38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38</xdr:row>
      <xdr:rowOff>22225</xdr:rowOff>
    </xdr:from>
    <xdr:to>
      <xdr:col>7</xdr:col>
      <xdr:colOff>495300</xdr:colOff>
      <xdr:row>38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25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37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28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38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29</xdr:row>
      <xdr:rowOff>82550</xdr:rowOff>
    </xdr:from>
    <xdr:to>
      <xdr:col>7</xdr:col>
      <xdr:colOff>244475</xdr:colOff>
      <xdr:row>38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329520</xdr:colOff>
      <xdr:row>29</xdr:row>
      <xdr:rowOff>102280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350310">
              <a:off x="13518875995" y="6667499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350310">
              <a:off x="13518875995" y="6667499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650875</xdr:colOff>
      <xdr:row>39</xdr:row>
      <xdr:rowOff>114299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0847670" y="805179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0847670" y="805179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247650</xdr:colOff>
      <xdr:row>45</xdr:row>
      <xdr:rowOff>196850</xdr:rowOff>
    </xdr:from>
    <xdr:to>
      <xdr:col>7</xdr:col>
      <xdr:colOff>247650</xdr:colOff>
      <xdr:row>57</xdr:row>
      <xdr:rowOff>120650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7D55E9CE-B849-B146-8D39-3FEED8AE1640}"/>
            </a:ext>
          </a:extLst>
        </xdr:cNvPr>
        <xdr:cNvCxnSpPr/>
      </xdr:nvCxnSpPr>
      <xdr:spPr>
        <a:xfrm flipV="1">
          <a:off x="13528448581" y="5527762"/>
          <a:ext cx="0" cy="237887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57</xdr:row>
      <xdr:rowOff>22225</xdr:rowOff>
    </xdr:from>
    <xdr:to>
      <xdr:col>7</xdr:col>
      <xdr:colOff>495300</xdr:colOff>
      <xdr:row>57</xdr:row>
      <xdr:rowOff>22225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58D36E6-5E6E-5340-9549-7FD0A9DF7967}"/>
            </a:ext>
          </a:extLst>
        </xdr:cNvPr>
        <xdr:cNvCxnSpPr/>
      </xdr:nvCxnSpPr>
      <xdr:spPr>
        <a:xfrm>
          <a:off x="13528200931" y="7808213"/>
          <a:ext cx="294178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44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9A6D4EFA-652C-E745-B2B7-C3B9B4FBAFB3}"/>
                </a:ext>
              </a:extLst>
            </xdr:cNvPr>
            <xdr:cNvSpPr txBox="1"/>
          </xdr:nvSpPr>
          <xdr:spPr>
            <a:xfrm>
              <a:off x="13528175155" y="531682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9A6D4EFA-652C-E745-B2B7-C3B9B4FBAFB3}"/>
                </a:ext>
              </a:extLst>
            </xdr:cNvPr>
            <xdr:cNvSpPr txBox="1"/>
          </xdr:nvSpPr>
          <xdr:spPr>
            <a:xfrm>
              <a:off x="13528175155" y="531682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56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299B6B91-C7B6-5C47-8165-12332C6B43BD}"/>
                </a:ext>
              </a:extLst>
            </xdr:cNvPr>
            <xdr:cNvSpPr txBox="1"/>
          </xdr:nvSpPr>
          <xdr:spPr>
            <a:xfrm>
              <a:off x="13530986767" y="7711572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299B6B91-C7B6-5C47-8165-12332C6B43BD}"/>
                </a:ext>
              </a:extLst>
            </xdr:cNvPr>
            <xdr:cNvSpPr txBox="1"/>
          </xdr:nvSpPr>
          <xdr:spPr>
            <a:xfrm>
              <a:off x="13530986767" y="7711572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244108</xdr:colOff>
      <xdr:row>51</xdr:row>
      <xdr:rowOff>43128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3EBED5E6-FE03-834C-9D61-2D6134D3983F}"/>
                </a:ext>
              </a:extLst>
            </xdr:cNvPr>
            <xdr:cNvSpPr txBox="1"/>
          </xdr:nvSpPr>
          <xdr:spPr>
            <a:xfrm>
              <a:off x="13527328173" y="1048878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3EBED5E6-FE03-834C-9D61-2D6134D3983F}"/>
                </a:ext>
              </a:extLst>
            </xdr:cNvPr>
            <xdr:cNvSpPr txBox="1"/>
          </xdr:nvSpPr>
          <xdr:spPr>
            <a:xfrm>
              <a:off x="13527328173" y="1048878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216585</xdr:colOff>
      <xdr:row>57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D9667E6F-1603-2E49-8058-AA155E08E54C}"/>
                </a:ext>
              </a:extLst>
            </xdr:cNvPr>
            <xdr:cNvSpPr txBox="1"/>
          </xdr:nvSpPr>
          <xdr:spPr>
            <a:xfrm>
              <a:off x="13529833933" y="11731026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D9667E6F-1603-2E49-8058-AA155E08E54C}"/>
                </a:ext>
              </a:extLst>
            </xdr:cNvPr>
            <xdr:cNvSpPr txBox="1"/>
          </xdr:nvSpPr>
          <xdr:spPr>
            <a:xfrm>
              <a:off x="13529833933" y="11731026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577396</xdr:colOff>
      <xdr:row>51</xdr:row>
      <xdr:rowOff>130011</xdr:rowOff>
    </xdr:from>
    <xdr:to>
      <xdr:col>7</xdr:col>
      <xdr:colOff>244108</xdr:colOff>
      <xdr:row>57</xdr:row>
      <xdr:rowOff>22224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F59BD3AD-6C84-3D41-901B-2FF66B688A7A}"/>
            </a:ext>
          </a:extLst>
        </xdr:cNvPr>
        <xdr:cNvCxnSpPr>
          <a:stCxn id="21" idx="3"/>
        </xdr:cNvCxnSpPr>
      </xdr:nvCxnSpPr>
      <xdr:spPr>
        <a:xfrm>
          <a:off x="13528452123" y="10575664"/>
          <a:ext cx="2144949" cy="111975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813002</xdr:colOff>
      <xdr:row>63</xdr:row>
      <xdr:rowOff>10074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BB2C4E77-61EC-C644-8AA1-77C32E45A8D0}"/>
                </a:ext>
              </a:extLst>
            </xdr:cNvPr>
            <xdr:cNvSpPr txBox="1"/>
          </xdr:nvSpPr>
          <xdr:spPr>
            <a:xfrm>
              <a:off x="13528520169" y="1291080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BB2C4E77-61EC-C644-8AA1-77C32E45A8D0}"/>
                </a:ext>
              </a:extLst>
            </xdr:cNvPr>
            <xdr:cNvSpPr txBox="1"/>
          </xdr:nvSpPr>
          <xdr:spPr>
            <a:xfrm>
              <a:off x="13528520169" y="1291080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809142</xdr:colOff>
      <xdr:row>64</xdr:row>
      <xdr:rowOff>37095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6E6E3240-715C-544D-77D8-1BDC6B3268D0}"/>
                </a:ext>
              </a:extLst>
            </xdr:cNvPr>
            <xdr:cNvSpPr txBox="1"/>
          </xdr:nvSpPr>
          <xdr:spPr>
            <a:xfrm>
              <a:off x="13528524029" y="13142414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6E6E3240-715C-544D-77D8-1BDC6B3268D0}"/>
                </a:ext>
              </a:extLst>
            </xdr:cNvPr>
            <xdr:cNvSpPr txBox="1"/>
          </xdr:nvSpPr>
          <xdr:spPr>
            <a:xfrm>
              <a:off x="13528524029" y="13142414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∗𝑋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2354</xdr:colOff>
      <xdr:row>53</xdr:row>
      <xdr:rowOff>17795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EFE49D1F-370C-EA43-9CD1-87EB7862FEDD}"/>
                </a:ext>
              </a:extLst>
            </xdr:cNvPr>
            <xdr:cNvSpPr txBox="1"/>
          </xdr:nvSpPr>
          <xdr:spPr>
            <a:xfrm rot="1581258">
              <a:off x="13527678659" y="10872628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EFE49D1F-370C-EA43-9CD1-87EB7862FEDD}"/>
                </a:ext>
              </a:extLst>
            </xdr:cNvPr>
            <xdr:cNvSpPr txBox="1"/>
          </xdr:nvSpPr>
          <xdr:spPr>
            <a:xfrm rot="1581258">
              <a:off x="13527678659" y="10872628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∗𝑋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399229</xdr:colOff>
      <xdr:row>60</xdr:row>
      <xdr:rowOff>79720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4EE49F7-A5DE-2CBE-9A71-869F9EDC54C2}"/>
                </a:ext>
              </a:extLst>
            </xdr:cNvPr>
            <xdr:cNvSpPr txBox="1"/>
          </xdr:nvSpPr>
          <xdr:spPr>
            <a:xfrm>
              <a:off x="13548039703" y="1238233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4EE49F7-A5DE-2CBE-9A71-869F9EDC54C2}"/>
                </a:ext>
              </a:extLst>
            </xdr:cNvPr>
            <xdr:cNvSpPr txBox="1"/>
          </xdr:nvSpPr>
          <xdr:spPr>
            <a:xfrm>
              <a:off x="13548039703" y="1238233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733322</xdr:colOff>
      <xdr:row>61</xdr:row>
      <xdr:rowOff>114709</xdr:rowOff>
    </xdr:from>
    <xdr:to>
      <xdr:col>10</xdr:col>
      <xdr:colOff>733322</xdr:colOff>
      <xdr:row>63</xdr:row>
      <xdr:rowOff>36871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1B4D22C2-E90F-6028-0593-A4C76BDFA53E}"/>
            </a:ext>
          </a:extLst>
        </xdr:cNvPr>
        <xdr:cNvCxnSpPr/>
      </xdr:nvCxnSpPr>
      <xdr:spPr>
        <a:xfrm>
          <a:off x="13549543968" y="12622161"/>
          <a:ext cx="0" cy="3318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270387</xdr:colOff>
      <xdr:row>61</xdr:row>
      <xdr:rowOff>81935</xdr:rowOff>
    </xdr:from>
    <xdr:to>
      <xdr:col>10</xdr:col>
      <xdr:colOff>270387</xdr:colOff>
      <xdr:row>63</xdr:row>
      <xdr:rowOff>4097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6A46FDF3-E57C-23A2-41BC-94B413DFBDEE}"/>
            </a:ext>
          </a:extLst>
        </xdr:cNvPr>
        <xdr:cNvCxnSpPr/>
      </xdr:nvCxnSpPr>
      <xdr:spPr>
        <a:xfrm>
          <a:off x="13550006903" y="12589387"/>
          <a:ext cx="0" cy="3318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415617</xdr:colOff>
      <xdr:row>63</xdr:row>
      <xdr:rowOff>100204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C7740DF-E1C6-88DC-10E2-0E257B9E5DA0}"/>
                </a:ext>
              </a:extLst>
            </xdr:cNvPr>
            <xdr:cNvSpPr txBox="1"/>
          </xdr:nvSpPr>
          <xdr:spPr>
            <a:xfrm>
              <a:off x="13548023315" y="1301733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C7740DF-E1C6-88DC-10E2-0E257B9E5DA0}"/>
                </a:ext>
              </a:extLst>
            </xdr:cNvPr>
            <xdr:cNvSpPr txBox="1"/>
          </xdr:nvSpPr>
          <xdr:spPr>
            <a:xfrm>
              <a:off x="13548023315" y="1301733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−0.5∗𝑋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247650</xdr:colOff>
      <xdr:row>80</xdr:row>
      <xdr:rowOff>196850</xdr:rowOff>
    </xdr:from>
    <xdr:to>
      <xdr:col>9</xdr:col>
      <xdr:colOff>247650</xdr:colOff>
      <xdr:row>92</xdr:row>
      <xdr:rowOff>120650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C80E1A39-F71E-C745-BC67-240C9B1884D4}"/>
            </a:ext>
          </a:extLst>
        </xdr:cNvPr>
        <xdr:cNvCxnSpPr/>
      </xdr:nvCxnSpPr>
      <xdr:spPr>
        <a:xfrm flipV="1">
          <a:off x="13552512285" y="9426882"/>
          <a:ext cx="0" cy="23818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31750</xdr:colOff>
      <xdr:row>92</xdr:row>
      <xdr:rowOff>22225</xdr:rowOff>
    </xdr:from>
    <xdr:to>
      <xdr:col>9</xdr:col>
      <xdr:colOff>495300</xdr:colOff>
      <xdr:row>92</xdr:row>
      <xdr:rowOff>22225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C7BEFEB3-B513-9D47-8F8F-793B97ED2E8D}"/>
            </a:ext>
          </a:extLst>
        </xdr:cNvPr>
        <xdr:cNvCxnSpPr/>
      </xdr:nvCxnSpPr>
      <xdr:spPr>
        <a:xfrm>
          <a:off x="13552264635" y="11710322"/>
          <a:ext cx="2946195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771526</xdr:colOff>
      <xdr:row>79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E999A6B8-FCFB-D646-BFB9-84E037320C23}"/>
                </a:ext>
              </a:extLst>
            </xdr:cNvPr>
            <xdr:cNvSpPr txBox="1"/>
          </xdr:nvSpPr>
          <xdr:spPr>
            <a:xfrm>
              <a:off x="13552240329" y="921569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E999A6B8-FCFB-D646-BFB9-84E037320C23}"/>
                </a:ext>
              </a:extLst>
            </xdr:cNvPr>
            <xdr:cNvSpPr txBox="1"/>
          </xdr:nvSpPr>
          <xdr:spPr>
            <a:xfrm>
              <a:off x="13552240329" y="921569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438151</xdr:colOff>
      <xdr:row>91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27A673-DA39-304B-BAA3-9250A0A35A99}"/>
                </a:ext>
              </a:extLst>
            </xdr:cNvPr>
            <xdr:cNvSpPr txBox="1"/>
          </xdr:nvSpPr>
          <xdr:spPr>
            <a:xfrm>
              <a:off x="13555056349" y="11613432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27A673-DA39-304B-BAA3-9250A0A35A99}"/>
                </a:ext>
              </a:extLst>
            </xdr:cNvPr>
            <xdr:cNvSpPr txBox="1"/>
          </xdr:nvSpPr>
          <xdr:spPr>
            <a:xfrm>
              <a:off x="13555056349" y="11613432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199043</xdr:colOff>
      <xdr:row>82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A6D1D5C-58CC-E145-83F1-340E95A19E99}"/>
                </a:ext>
              </a:extLst>
            </xdr:cNvPr>
            <xdr:cNvSpPr txBox="1"/>
          </xdr:nvSpPr>
          <xdr:spPr>
            <a:xfrm>
              <a:off x="13549781846" y="1690135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A6D1D5C-58CC-E145-83F1-340E95A19E99}"/>
                </a:ext>
              </a:extLst>
            </xdr:cNvPr>
            <xdr:cNvSpPr txBox="1"/>
          </xdr:nvSpPr>
          <xdr:spPr>
            <a:xfrm>
              <a:off x="13549781846" y="1690135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216585</xdr:colOff>
      <xdr:row>92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AD1B744-6085-6742-9833-3001E8C0FFAE}"/>
                </a:ext>
              </a:extLst>
            </xdr:cNvPr>
            <xdr:cNvSpPr txBox="1"/>
          </xdr:nvSpPr>
          <xdr:spPr>
            <a:xfrm>
              <a:off x="13553902045" y="11745932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AD1B744-6085-6742-9833-3001E8C0FFAE}"/>
                </a:ext>
              </a:extLst>
            </xdr:cNvPr>
            <xdr:cNvSpPr txBox="1"/>
          </xdr:nvSpPr>
          <xdr:spPr>
            <a:xfrm>
              <a:off x="13553902045" y="11745932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131097</xdr:colOff>
      <xdr:row>82</xdr:row>
      <xdr:rowOff>184355</xdr:rowOff>
    </xdr:from>
    <xdr:to>
      <xdr:col>9</xdr:col>
      <xdr:colOff>241711</xdr:colOff>
      <xdr:row>85</xdr:row>
      <xdr:rowOff>4096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E760DA77-0DD6-4C41-8A17-6DBFD57F4B9A}"/>
            </a:ext>
          </a:extLst>
        </xdr:cNvPr>
        <xdr:cNvCxnSpPr/>
      </xdr:nvCxnSpPr>
      <xdr:spPr>
        <a:xfrm>
          <a:off x="13550863128" y="16993420"/>
          <a:ext cx="938162" cy="4342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131097</xdr:colOff>
      <xdr:row>85</xdr:row>
      <xdr:rowOff>12290</xdr:rowOff>
    </xdr:from>
    <xdr:to>
      <xdr:col>8</xdr:col>
      <xdr:colOff>131097</xdr:colOff>
      <xdr:row>92</xdr:row>
      <xdr:rowOff>32774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7134234E-B6C8-91A5-5935-B8108F714104}"/>
            </a:ext>
          </a:extLst>
        </xdr:cNvPr>
        <xdr:cNvCxnSpPr/>
      </xdr:nvCxnSpPr>
      <xdr:spPr>
        <a:xfrm>
          <a:off x="13551801290" y="17435871"/>
          <a:ext cx="0" cy="145435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519746</xdr:colOff>
      <xdr:row>92</xdr:row>
      <xdr:rowOff>70125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150A44-E549-132C-5131-9A7103B397A1}"/>
                </a:ext>
              </a:extLst>
            </xdr:cNvPr>
            <xdr:cNvSpPr txBox="1"/>
          </xdr:nvSpPr>
          <xdr:spPr>
            <a:xfrm>
              <a:off x="13551116239" y="1892757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150A44-E549-132C-5131-9A7103B397A1}"/>
                </a:ext>
              </a:extLst>
            </xdr:cNvPr>
            <xdr:cNvSpPr txBox="1"/>
          </xdr:nvSpPr>
          <xdr:spPr>
            <a:xfrm>
              <a:off x="13551116239" y="1892757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249903</xdr:colOff>
      <xdr:row>93</xdr:row>
      <xdr:rowOff>39053</xdr:rowOff>
    </xdr:from>
    <xdr:to>
      <xdr:col>8</xdr:col>
      <xdr:colOff>254173</xdr:colOff>
      <xdr:row>94</xdr:row>
      <xdr:rowOff>90129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D13FE67D-D097-DC41-CECF-B8A100A54B44}"/>
            </a:ext>
          </a:extLst>
        </xdr:cNvPr>
        <xdr:cNvCxnSpPr>
          <a:stCxn id="50" idx="2"/>
        </xdr:cNvCxnSpPr>
      </xdr:nvCxnSpPr>
      <xdr:spPr>
        <a:xfrm>
          <a:off x="13551678214" y="19101343"/>
          <a:ext cx="4270" cy="2559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69645</xdr:colOff>
      <xdr:row>85</xdr:row>
      <xdr:rowOff>4097</xdr:rowOff>
    </xdr:from>
    <xdr:to>
      <xdr:col>8</xdr:col>
      <xdr:colOff>135194</xdr:colOff>
      <xdr:row>92</xdr:row>
      <xdr:rowOff>32774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F73F233-3C85-8244-756F-8ECE50581578}"/>
            </a:ext>
          </a:extLst>
        </xdr:cNvPr>
        <xdr:cNvCxnSpPr/>
      </xdr:nvCxnSpPr>
      <xdr:spPr>
        <a:xfrm>
          <a:off x="13551797193" y="17427678"/>
          <a:ext cx="893097" cy="14625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811161</xdr:colOff>
      <xdr:row>93</xdr:row>
      <xdr:rowOff>18569</xdr:rowOff>
    </xdr:from>
    <xdr:to>
      <xdr:col>6</xdr:col>
      <xdr:colOff>815431</xdr:colOff>
      <xdr:row>94</xdr:row>
      <xdr:rowOff>69645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370A1816-5E50-27A5-9064-7F03590B22EA}"/>
            </a:ext>
          </a:extLst>
        </xdr:cNvPr>
        <xdr:cNvCxnSpPr/>
      </xdr:nvCxnSpPr>
      <xdr:spPr>
        <a:xfrm>
          <a:off x="13552772053" y="19080859"/>
          <a:ext cx="4270" cy="2559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73742</xdr:colOff>
      <xdr:row>83</xdr:row>
      <xdr:rowOff>22121</xdr:rowOff>
    </xdr:from>
    <xdr:ext cx="106857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B0C64A16-B54C-C8E4-5C81-DB74EDAD8D50}"/>
                </a:ext>
              </a:extLst>
            </xdr:cNvPr>
            <xdr:cNvSpPr txBox="1"/>
          </xdr:nvSpPr>
          <xdr:spPr>
            <a:xfrm rot="1584892">
              <a:off x="13550790071" y="17036024"/>
              <a:ext cx="106857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−0.5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B0C64A16-B54C-C8E4-5C81-DB74EDAD8D50}"/>
                </a:ext>
              </a:extLst>
            </xdr:cNvPr>
            <xdr:cNvSpPr txBox="1"/>
          </xdr:nvSpPr>
          <xdr:spPr>
            <a:xfrm rot="1584892">
              <a:off x="13550790071" y="17036024"/>
              <a:ext cx="106857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−0.5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400603</xdr:colOff>
      <xdr:row>85</xdr:row>
      <xdr:rowOff>52582</xdr:rowOff>
    </xdr:from>
    <xdr:ext cx="173766" cy="106857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D394EC0C-60F5-06C0-0AE5-698515FFF832}"/>
                </a:ext>
              </a:extLst>
            </xdr:cNvPr>
            <xdr:cNvSpPr txBox="1"/>
          </xdr:nvSpPr>
          <xdr:spPr>
            <a:xfrm rot="3217578">
              <a:off x="13535817820" y="17711715"/>
              <a:ext cx="106857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D394EC0C-60F5-06C0-0AE5-698515FFF832}"/>
                </a:ext>
              </a:extLst>
            </xdr:cNvPr>
            <xdr:cNvSpPr txBox="1"/>
          </xdr:nvSpPr>
          <xdr:spPr>
            <a:xfrm rot="3217578">
              <a:off x="13535817820" y="17711715"/>
              <a:ext cx="106857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592156</xdr:colOff>
      <xdr:row>82</xdr:row>
      <xdr:rowOff>129631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EF971830-3B2F-EA64-948B-B64212ADBDA0}"/>
                </a:ext>
              </a:extLst>
            </xdr:cNvPr>
            <xdr:cNvSpPr txBox="1"/>
          </xdr:nvSpPr>
          <xdr:spPr>
            <a:xfrm rot="1584892">
              <a:off x="13534851064" y="16734343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EF971830-3B2F-EA64-948B-B64212ADBDA0}"/>
                </a:ext>
              </a:extLst>
            </xdr:cNvPr>
            <xdr:cNvSpPr txBox="1"/>
          </xdr:nvSpPr>
          <xdr:spPr>
            <a:xfrm rot="1584892">
              <a:off x="13534851064" y="16734343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127189</xdr:colOff>
      <xdr:row>84</xdr:row>
      <xdr:rowOff>103817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4971CDA5-0BDE-72DF-328D-CE95FD34B979}"/>
                </a:ext>
              </a:extLst>
            </xdr:cNvPr>
            <xdr:cNvSpPr txBox="1"/>
          </xdr:nvSpPr>
          <xdr:spPr>
            <a:xfrm rot="3227889">
              <a:off x="13535927334" y="17724511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4971CDA5-0BDE-72DF-328D-CE95FD34B979}"/>
                </a:ext>
              </a:extLst>
            </xdr:cNvPr>
            <xdr:cNvSpPr txBox="1"/>
          </xdr:nvSpPr>
          <xdr:spPr>
            <a:xfrm rot="3227889">
              <a:off x="13535927334" y="17724511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103</xdr:row>
      <xdr:rowOff>196850</xdr:rowOff>
    </xdr:from>
    <xdr:to>
      <xdr:col>4</xdr:col>
      <xdr:colOff>247650</xdr:colOff>
      <xdr:row>115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115</xdr:row>
      <xdr:rowOff>22225</xdr:rowOff>
    </xdr:from>
    <xdr:to>
      <xdr:col>4</xdr:col>
      <xdr:colOff>495300</xdr:colOff>
      <xdr:row>115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102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114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105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115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105</xdr:row>
      <xdr:rowOff>184355</xdr:rowOff>
    </xdr:from>
    <xdr:to>
      <xdr:col>4</xdr:col>
      <xdr:colOff>241711</xdr:colOff>
      <xdr:row>108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108</xdr:row>
      <xdr:rowOff>12290</xdr:rowOff>
    </xdr:from>
    <xdr:to>
      <xdr:col>3</xdr:col>
      <xdr:colOff>131097</xdr:colOff>
      <xdr:row>115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115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108</xdr:row>
      <xdr:rowOff>4097</xdr:rowOff>
    </xdr:from>
    <xdr:to>
      <xdr:col>3</xdr:col>
      <xdr:colOff>135194</xdr:colOff>
      <xdr:row>115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106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107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116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110</xdr:row>
      <xdr:rowOff>81171</xdr:rowOff>
    </xdr:from>
    <xdr:to>
      <xdr:col>2</xdr:col>
      <xdr:colOff>660622</xdr:colOff>
      <xdr:row>116</xdr:row>
      <xdr:rowOff>43051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121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124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107</xdr:row>
      <xdr:rowOff>202339</xdr:rowOff>
    </xdr:from>
    <xdr:to>
      <xdr:col>4</xdr:col>
      <xdr:colOff>241085</xdr:colOff>
      <xdr:row>108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107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134</xdr:row>
      <xdr:rowOff>99017</xdr:rowOff>
    </xdr:from>
    <xdr:to>
      <xdr:col>4</xdr:col>
      <xdr:colOff>482169</xdr:colOff>
      <xdr:row>135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137</xdr:row>
      <xdr:rowOff>21525</xdr:rowOff>
    </xdr:from>
    <xdr:to>
      <xdr:col>3</xdr:col>
      <xdr:colOff>154983</xdr:colOff>
      <xdr:row>140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137</xdr:row>
      <xdr:rowOff>21525</xdr:rowOff>
    </xdr:from>
    <xdr:to>
      <xdr:col>7</xdr:col>
      <xdr:colOff>370237</xdr:colOff>
      <xdr:row>140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140</xdr:row>
      <xdr:rowOff>137763</xdr:rowOff>
    </xdr:from>
    <xdr:to>
      <xdr:col>7</xdr:col>
      <xdr:colOff>374542</xdr:colOff>
      <xdr:row>140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139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136</xdr:row>
      <xdr:rowOff>68881</xdr:rowOff>
    </xdr:from>
    <xdr:to>
      <xdr:col>3</xdr:col>
      <xdr:colOff>576881</xdr:colOff>
      <xdr:row>137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136</xdr:row>
      <xdr:rowOff>43051</xdr:rowOff>
    </xdr:from>
    <xdr:to>
      <xdr:col>7</xdr:col>
      <xdr:colOff>607017</xdr:colOff>
      <xdr:row>137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136</xdr:row>
      <xdr:rowOff>34440</xdr:rowOff>
    </xdr:from>
    <xdr:to>
      <xdr:col>5</xdr:col>
      <xdr:colOff>572577</xdr:colOff>
      <xdr:row>137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109</xdr:row>
      <xdr:rowOff>189424</xdr:rowOff>
    </xdr:from>
    <xdr:to>
      <xdr:col>2</xdr:col>
      <xdr:colOff>701728</xdr:colOff>
      <xdr:row>111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152</xdr:row>
      <xdr:rowOff>196850</xdr:rowOff>
    </xdr:from>
    <xdr:to>
      <xdr:col>4</xdr:col>
      <xdr:colOff>247650</xdr:colOff>
      <xdr:row>164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164</xdr:row>
      <xdr:rowOff>22225</xdr:rowOff>
    </xdr:from>
    <xdr:to>
      <xdr:col>4</xdr:col>
      <xdr:colOff>495300</xdr:colOff>
      <xdr:row>164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151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163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154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164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154</xdr:row>
      <xdr:rowOff>184355</xdr:rowOff>
    </xdr:from>
    <xdr:to>
      <xdr:col>4</xdr:col>
      <xdr:colOff>241711</xdr:colOff>
      <xdr:row>157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157</xdr:row>
      <xdr:rowOff>12290</xdr:rowOff>
    </xdr:from>
    <xdr:to>
      <xdr:col>3</xdr:col>
      <xdr:colOff>131097</xdr:colOff>
      <xdr:row>164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164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157</xdr:row>
      <xdr:rowOff>4097</xdr:rowOff>
    </xdr:from>
    <xdr:to>
      <xdr:col>3</xdr:col>
      <xdr:colOff>135194</xdr:colOff>
      <xdr:row>164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155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156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165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159</xdr:row>
      <xdr:rowOff>81171</xdr:rowOff>
    </xdr:from>
    <xdr:to>
      <xdr:col>2</xdr:col>
      <xdr:colOff>660622</xdr:colOff>
      <xdr:row>165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158</xdr:row>
      <xdr:rowOff>189424</xdr:rowOff>
    </xdr:from>
    <xdr:to>
      <xdr:col>2</xdr:col>
      <xdr:colOff>701728</xdr:colOff>
      <xdr:row>160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177</xdr:row>
      <xdr:rowOff>21464</xdr:rowOff>
    </xdr:from>
    <xdr:to>
      <xdr:col>5</xdr:col>
      <xdr:colOff>411408</xdr:colOff>
      <xdr:row>185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184</xdr:row>
      <xdr:rowOff>110901</xdr:rowOff>
    </xdr:from>
    <xdr:to>
      <xdr:col>6</xdr:col>
      <xdr:colOff>32198</xdr:colOff>
      <xdr:row>184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179</xdr:row>
      <xdr:rowOff>103747</xdr:rowOff>
    </xdr:from>
    <xdr:to>
      <xdr:col>5</xdr:col>
      <xdr:colOff>400676</xdr:colOff>
      <xdr:row>184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181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190</xdr:row>
      <xdr:rowOff>21464</xdr:rowOff>
    </xdr:from>
    <xdr:to>
      <xdr:col>5</xdr:col>
      <xdr:colOff>411408</xdr:colOff>
      <xdr:row>198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197</xdr:row>
      <xdr:rowOff>110901</xdr:rowOff>
    </xdr:from>
    <xdr:to>
      <xdr:col>6</xdr:col>
      <xdr:colOff>32198</xdr:colOff>
      <xdr:row>197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192</xdr:row>
      <xdr:rowOff>125211</xdr:rowOff>
    </xdr:from>
    <xdr:to>
      <xdr:col>5</xdr:col>
      <xdr:colOff>407831</xdr:colOff>
      <xdr:row>197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194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202</xdr:row>
      <xdr:rowOff>13956</xdr:rowOff>
    </xdr:from>
    <xdr:to>
      <xdr:col>5</xdr:col>
      <xdr:colOff>418681</xdr:colOff>
      <xdr:row>212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211</xdr:row>
      <xdr:rowOff>110901</xdr:rowOff>
    </xdr:from>
    <xdr:to>
      <xdr:col>6</xdr:col>
      <xdr:colOff>32198</xdr:colOff>
      <xdr:row>211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206</xdr:row>
      <xdr:rowOff>103747</xdr:rowOff>
    </xdr:from>
    <xdr:to>
      <xdr:col>5</xdr:col>
      <xdr:colOff>400676</xdr:colOff>
      <xdr:row>211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209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202</xdr:row>
      <xdr:rowOff>139168</xdr:rowOff>
    </xdr:from>
    <xdr:to>
      <xdr:col>5</xdr:col>
      <xdr:colOff>421787</xdr:colOff>
      <xdr:row>211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200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767582</xdr:colOff>
      <xdr:row>206</xdr:row>
      <xdr:rowOff>158168</xdr:rowOff>
    </xdr:from>
    <xdr:to>
      <xdr:col>5</xdr:col>
      <xdr:colOff>418681</xdr:colOff>
      <xdr:row>208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486157912" y="42333333"/>
          <a:ext cx="474506" cy="269817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208</xdr:row>
      <xdr:rowOff>0</xdr:rowOff>
    </xdr:from>
    <xdr:to>
      <xdr:col>4</xdr:col>
      <xdr:colOff>772234</xdr:colOff>
      <xdr:row>211</xdr:row>
      <xdr:rowOff>120952</xdr:rowOff>
    </xdr:to>
    <xdr:cxnSp macro="">
      <xdr:nvCxnSpPr>
        <xdr:cNvPr id="144" name="Straight Connector 143">
          <a:extLst>
            <a:ext uri="{FF2B5EF4-FFF2-40B4-BE49-F238E27FC236}">
              <a16:creationId xmlns:a16="http://schemas.microsoft.com/office/drawing/2014/main" id="{44C3E09A-229F-C879-D866-76BE7E9A6B90}"/>
            </a:ext>
          </a:extLst>
        </xdr:cNvPr>
        <xdr:cNvCxnSpPr/>
      </xdr:nvCxnSpPr>
      <xdr:spPr>
        <a:xfrm>
          <a:off x="13486627766" y="42584542"/>
          <a:ext cx="353553" cy="735018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217</xdr:row>
      <xdr:rowOff>13956</xdr:rowOff>
    </xdr:from>
    <xdr:to>
      <xdr:col>5</xdr:col>
      <xdr:colOff>418681</xdr:colOff>
      <xdr:row>227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226</xdr:row>
      <xdr:rowOff>110901</xdr:rowOff>
    </xdr:from>
    <xdr:to>
      <xdr:col>6</xdr:col>
      <xdr:colOff>32198</xdr:colOff>
      <xdr:row>226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221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220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221</xdr:row>
      <xdr:rowOff>158168</xdr:rowOff>
    </xdr:from>
    <xdr:to>
      <xdr:col>5</xdr:col>
      <xdr:colOff>418681</xdr:colOff>
      <xdr:row>223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223</xdr:row>
      <xdr:rowOff>0</xdr:rowOff>
    </xdr:from>
    <xdr:to>
      <xdr:col>4</xdr:col>
      <xdr:colOff>772234</xdr:colOff>
      <xdr:row>226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223</xdr:row>
      <xdr:rowOff>53975</xdr:rowOff>
    </xdr:from>
    <xdr:to>
      <xdr:col>4</xdr:col>
      <xdr:colOff>790575</xdr:colOff>
      <xdr:row>226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226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222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223</xdr:row>
      <xdr:rowOff>51957</xdr:rowOff>
    </xdr:from>
    <xdr:to>
      <xdr:col>5</xdr:col>
      <xdr:colOff>406401</xdr:colOff>
      <xdr:row>223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222</xdr:row>
      <xdr:rowOff>19050</xdr:rowOff>
    </xdr:from>
    <xdr:to>
      <xdr:col>5</xdr:col>
      <xdr:colOff>276225</xdr:colOff>
      <xdr:row>222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244</xdr:row>
      <xdr:rowOff>13956</xdr:rowOff>
    </xdr:from>
    <xdr:to>
      <xdr:col>4</xdr:col>
      <xdr:colOff>418681</xdr:colOff>
      <xdr:row>254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253</xdr:row>
      <xdr:rowOff>110901</xdr:rowOff>
    </xdr:from>
    <xdr:to>
      <xdr:col>5</xdr:col>
      <xdr:colOff>32198</xdr:colOff>
      <xdr:row>253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248</xdr:row>
      <xdr:rowOff>103747</xdr:rowOff>
    </xdr:from>
    <xdr:to>
      <xdr:col>4</xdr:col>
      <xdr:colOff>400676</xdr:colOff>
      <xdr:row>253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251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244</xdr:row>
      <xdr:rowOff>139168</xdr:rowOff>
    </xdr:from>
    <xdr:to>
      <xdr:col>4</xdr:col>
      <xdr:colOff>421787</xdr:colOff>
      <xdr:row>253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242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248</xdr:row>
      <xdr:rowOff>158168</xdr:rowOff>
    </xdr:from>
    <xdr:to>
      <xdr:col>4</xdr:col>
      <xdr:colOff>418681</xdr:colOff>
      <xdr:row>250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250</xdr:row>
      <xdr:rowOff>0</xdr:rowOff>
    </xdr:from>
    <xdr:to>
      <xdr:col>3</xdr:col>
      <xdr:colOff>772234</xdr:colOff>
      <xdr:row>253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248</xdr:row>
      <xdr:rowOff>155575</xdr:rowOff>
    </xdr:from>
    <xdr:to>
      <xdr:col>4</xdr:col>
      <xdr:colOff>288925</xdr:colOff>
      <xdr:row>249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521401075" y="50561875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91358687" y="12514371"/>
          <a:ext cx="4099101" cy="3020881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95313476" y="12514371"/>
          <a:ext cx="4099102" cy="3020881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90760258" y="43835640"/>
          <a:ext cx="4099101" cy="3020881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95333425" y="43822340"/>
          <a:ext cx="4099102" cy="3020881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99660273" y="43838327"/>
          <a:ext cx="4099400" cy="3024843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98908245" y="12487774"/>
          <a:ext cx="4532264" cy="3128306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99227409" y="19283331"/>
          <a:ext cx="4532264" cy="3128240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99227409" y="26156882"/>
          <a:ext cx="4532264" cy="3128240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99227409" y="33232531"/>
          <a:ext cx="4532264" cy="3131231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45766</xdr:colOff>
      <xdr:row>42</xdr:row>
      <xdr:rowOff>120134</xdr:rowOff>
    </xdr:from>
    <xdr:to>
      <xdr:col>14</xdr:col>
      <xdr:colOff>40045</xdr:colOff>
      <xdr:row>56</xdr:row>
      <xdr:rowOff>91532</xdr:rowOff>
    </xdr:to>
    <xdr:sp macro="" textlink="">
      <xdr:nvSpPr>
        <xdr:cNvPr id="306" name="Oval 305">
          <a:extLst>
            <a:ext uri="{FF2B5EF4-FFF2-40B4-BE49-F238E27FC236}">
              <a16:creationId xmlns:a16="http://schemas.microsoft.com/office/drawing/2014/main" id="{EAE91FB1-7DBA-873E-46EE-10C2EE7C83FA}"/>
            </a:ext>
          </a:extLst>
        </xdr:cNvPr>
        <xdr:cNvSpPr/>
      </xdr:nvSpPr>
      <xdr:spPr>
        <a:xfrm>
          <a:off x="13485300496" y="8804188"/>
          <a:ext cx="3289414" cy="28775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אזהרה! </a:t>
          </a:r>
        </a:p>
        <a:p>
          <a:pPr algn="ctr" rtl="1"/>
          <a:r>
            <a:rPr lang="he-IL" sz="1100"/>
            <a:t>שימו לב, בשיעור, בשל</a:t>
          </a:r>
          <a:r>
            <a:rPr lang="he-IL" sz="1100" baseline="0"/>
            <a:t> סטלנותי בימים אלו, ציינתי שכדי להגיע במשק המאוחד לערך המספרי בעקום </a:t>
          </a:r>
          <a:r>
            <a:rPr lang="en-US" sz="1100" baseline="0"/>
            <a:t>Y</a:t>
          </a:r>
          <a:r>
            <a:rPr lang="he-IL" sz="1100" baseline="0"/>
            <a:t> בחלק התחתון המאוחד צריך לקחת את </a:t>
          </a:r>
          <a:r>
            <a:rPr lang="en-US" sz="1100" baseline="0"/>
            <a:t>XMAX</a:t>
          </a:r>
          <a:r>
            <a:rPr lang="he-IL" sz="1100" baseline="0"/>
            <a:t> ולחלק אותו בשיפוע. </a:t>
          </a:r>
        </a:p>
        <a:p>
          <a:pPr algn="ctr" rtl="1"/>
          <a:r>
            <a:rPr lang="he-IL" sz="1100" baseline="0"/>
            <a:t>בהמשך ההקלטה עלינו על התקלה והגרסה פה מושלמת וסופית, אבל חשוב כדי למנוע בלבול שמראש תתבססו בלימוד על הגרסה העדכנית פה. 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26459</xdr:colOff>
      <xdr:row>237</xdr:row>
      <xdr:rowOff>13229</xdr:rowOff>
    </xdr:from>
    <xdr:to>
      <xdr:col>1</xdr:col>
      <xdr:colOff>257969</xdr:colOff>
      <xdr:row>238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545581875" y="5694494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608542</xdr:colOff>
      <xdr:row>237</xdr:row>
      <xdr:rowOff>6614</xdr:rowOff>
    </xdr:from>
    <xdr:to>
      <xdr:col>4</xdr:col>
      <xdr:colOff>13229</xdr:colOff>
      <xdr:row>237</xdr:row>
      <xdr:rowOff>205051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543346146" y="56938333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19844</xdr:colOff>
      <xdr:row>238</xdr:row>
      <xdr:rowOff>6614</xdr:rowOff>
    </xdr:from>
    <xdr:to>
      <xdr:col>3</xdr:col>
      <xdr:colOff>251354</xdr:colOff>
      <xdr:row>238</xdr:row>
      <xdr:rowOff>205051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543934844" y="57143385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6615</xdr:colOff>
      <xdr:row>237</xdr:row>
      <xdr:rowOff>6614</xdr:rowOff>
    </xdr:from>
    <xdr:to>
      <xdr:col>2</xdr:col>
      <xdr:colOff>238125</xdr:colOff>
      <xdr:row>237</xdr:row>
      <xdr:rowOff>205051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544774896" y="56938333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238</xdr:row>
      <xdr:rowOff>6614</xdr:rowOff>
    </xdr:from>
    <xdr:to>
      <xdr:col>1</xdr:col>
      <xdr:colOff>780520</xdr:colOff>
      <xdr:row>238</xdr:row>
      <xdr:rowOff>205051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545059324" y="57143385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502708</xdr:colOff>
      <xdr:row>238</xdr:row>
      <xdr:rowOff>6614</xdr:rowOff>
    </xdr:from>
    <xdr:to>
      <xdr:col>2</xdr:col>
      <xdr:colOff>734218</xdr:colOff>
      <xdr:row>238</xdr:row>
      <xdr:rowOff>205051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544278803" y="57143385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249</xdr:row>
      <xdr:rowOff>6614</xdr:rowOff>
    </xdr:from>
    <xdr:to>
      <xdr:col>1</xdr:col>
      <xdr:colOff>780522</xdr:colOff>
      <xdr:row>249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249</xdr:row>
      <xdr:rowOff>0</xdr:rowOff>
    </xdr:from>
    <xdr:to>
      <xdr:col>3</xdr:col>
      <xdr:colOff>813592</xdr:colOff>
      <xdr:row>249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250</xdr:row>
      <xdr:rowOff>19843</xdr:rowOff>
    </xdr:from>
    <xdr:to>
      <xdr:col>3</xdr:col>
      <xdr:colOff>806978</xdr:colOff>
      <xdr:row>251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249</xdr:row>
      <xdr:rowOff>19843</xdr:rowOff>
    </xdr:from>
    <xdr:to>
      <xdr:col>2</xdr:col>
      <xdr:colOff>820208</xdr:colOff>
      <xdr:row>250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250</xdr:row>
      <xdr:rowOff>19843</xdr:rowOff>
    </xdr:from>
    <xdr:to>
      <xdr:col>1</xdr:col>
      <xdr:colOff>773905</xdr:colOff>
      <xdr:row>251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250</xdr:row>
      <xdr:rowOff>33073</xdr:rowOff>
    </xdr:from>
    <xdr:to>
      <xdr:col>2</xdr:col>
      <xdr:colOff>820208</xdr:colOff>
      <xdr:row>251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251</xdr:row>
      <xdr:rowOff>19843</xdr:rowOff>
    </xdr:from>
    <xdr:to>
      <xdr:col>3</xdr:col>
      <xdr:colOff>806977</xdr:colOff>
      <xdr:row>252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251</xdr:row>
      <xdr:rowOff>19843</xdr:rowOff>
    </xdr:from>
    <xdr:to>
      <xdr:col>1</xdr:col>
      <xdr:colOff>767290</xdr:colOff>
      <xdr:row>252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47</xdr:row>
      <xdr:rowOff>110590</xdr:rowOff>
    </xdr:from>
    <xdr:to>
      <xdr:col>5</xdr:col>
      <xdr:colOff>460197</xdr:colOff>
      <xdr:row>47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40</xdr:row>
      <xdr:rowOff>28539</xdr:rowOff>
    </xdr:from>
    <xdr:to>
      <xdr:col>4</xdr:col>
      <xdr:colOff>567219</xdr:colOff>
      <xdr:row>48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44</xdr:row>
      <xdr:rowOff>72159</xdr:rowOff>
    </xdr:from>
    <xdr:to>
      <xdr:col>4</xdr:col>
      <xdr:colOff>266989</xdr:colOff>
      <xdr:row>44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41</xdr:row>
      <xdr:rowOff>39077</xdr:rowOff>
    </xdr:from>
    <xdr:to>
      <xdr:col>4</xdr:col>
      <xdr:colOff>215759</xdr:colOff>
      <xdr:row>44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38</xdr:row>
      <xdr:rowOff>85970</xdr:rowOff>
    </xdr:from>
    <xdr:to>
      <xdr:col>4</xdr:col>
      <xdr:colOff>196159</xdr:colOff>
      <xdr:row>44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84</xdr:row>
      <xdr:rowOff>110590</xdr:rowOff>
    </xdr:from>
    <xdr:to>
      <xdr:col>5</xdr:col>
      <xdr:colOff>460197</xdr:colOff>
      <xdr:row>84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75</xdr:row>
      <xdr:rowOff>3908</xdr:rowOff>
    </xdr:from>
    <xdr:to>
      <xdr:col>4</xdr:col>
      <xdr:colOff>574431</xdr:colOff>
      <xdr:row>85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81</xdr:row>
      <xdr:rowOff>72159</xdr:rowOff>
    </xdr:from>
    <xdr:to>
      <xdr:col>4</xdr:col>
      <xdr:colOff>266989</xdr:colOff>
      <xdr:row>81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78</xdr:row>
      <xdr:rowOff>39077</xdr:rowOff>
    </xdr:from>
    <xdr:to>
      <xdr:col>4</xdr:col>
      <xdr:colOff>215759</xdr:colOff>
      <xdr:row>81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75</xdr:row>
      <xdr:rowOff>85970</xdr:rowOff>
    </xdr:from>
    <xdr:to>
      <xdr:col>4</xdr:col>
      <xdr:colOff>196159</xdr:colOff>
      <xdr:row>81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73</xdr:row>
      <xdr:rowOff>199292</xdr:rowOff>
    </xdr:from>
    <xdr:to>
      <xdr:col>4</xdr:col>
      <xdr:colOff>332991</xdr:colOff>
      <xdr:row>77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71</xdr:row>
      <xdr:rowOff>27354</xdr:rowOff>
    </xdr:from>
    <xdr:to>
      <xdr:col>4</xdr:col>
      <xdr:colOff>336062</xdr:colOff>
      <xdr:row>77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106</xdr:row>
      <xdr:rowOff>143565</xdr:rowOff>
    </xdr:from>
    <xdr:to>
      <xdr:col>0</xdr:col>
      <xdr:colOff>676958</xdr:colOff>
      <xdr:row>108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125</xdr:row>
      <xdr:rowOff>154329</xdr:rowOff>
    </xdr:from>
    <xdr:to>
      <xdr:col>4</xdr:col>
      <xdr:colOff>648020</xdr:colOff>
      <xdr:row>127</xdr:row>
      <xdr:rowOff>98057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135</xdr:row>
      <xdr:rowOff>115747</xdr:rowOff>
    </xdr:from>
    <xdr:to>
      <xdr:col>4</xdr:col>
      <xdr:colOff>757336</xdr:colOff>
      <xdr:row>137</xdr:row>
      <xdr:rowOff>59474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179</xdr:row>
      <xdr:rowOff>35367</xdr:rowOff>
    </xdr:from>
    <xdr:to>
      <xdr:col>5</xdr:col>
      <xdr:colOff>212203</xdr:colOff>
      <xdr:row>185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184</xdr:row>
      <xdr:rowOff>118961</xdr:rowOff>
    </xdr:from>
    <xdr:to>
      <xdr:col>5</xdr:col>
      <xdr:colOff>366532</xdr:colOff>
      <xdr:row>184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179</xdr:row>
      <xdr:rowOff>32152</xdr:rowOff>
    </xdr:from>
    <xdr:to>
      <xdr:col>4</xdr:col>
      <xdr:colOff>408330</xdr:colOff>
      <xdr:row>184</xdr:row>
      <xdr:rowOff>128607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34447873" y="36556709"/>
          <a:ext cx="28937" cy="11092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203</xdr:row>
      <xdr:rowOff>35367</xdr:rowOff>
    </xdr:from>
    <xdr:to>
      <xdr:col>5</xdr:col>
      <xdr:colOff>212203</xdr:colOff>
      <xdr:row>209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208</xdr:row>
      <xdr:rowOff>118961</xdr:rowOff>
    </xdr:from>
    <xdr:to>
      <xdr:col>5</xdr:col>
      <xdr:colOff>366532</xdr:colOff>
      <xdr:row>208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203</xdr:row>
      <xdr:rowOff>155583</xdr:rowOff>
    </xdr:from>
    <xdr:to>
      <xdr:col>5</xdr:col>
      <xdr:colOff>42898</xdr:colOff>
      <xdr:row>208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206</xdr:row>
      <xdr:rowOff>104928</xdr:rowOff>
    </xdr:from>
    <xdr:to>
      <xdr:col>5</xdr:col>
      <xdr:colOff>220713</xdr:colOff>
      <xdr:row>206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205</xdr:row>
      <xdr:rowOff>90456</xdr:rowOff>
    </xdr:from>
    <xdr:to>
      <xdr:col>5</xdr:col>
      <xdr:colOff>209858</xdr:colOff>
      <xdr:row>205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215</xdr:row>
      <xdr:rowOff>35367</xdr:rowOff>
    </xdr:from>
    <xdr:to>
      <xdr:col>5</xdr:col>
      <xdr:colOff>217094</xdr:colOff>
      <xdr:row>221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220</xdr:row>
      <xdr:rowOff>118961</xdr:rowOff>
    </xdr:from>
    <xdr:to>
      <xdr:col>5</xdr:col>
      <xdr:colOff>366532</xdr:colOff>
      <xdr:row>220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215</xdr:row>
      <xdr:rowOff>155583</xdr:rowOff>
    </xdr:from>
    <xdr:to>
      <xdr:col>5</xdr:col>
      <xdr:colOff>42898</xdr:colOff>
      <xdr:row>220</xdr:row>
      <xdr:rowOff>5586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218</xdr:row>
      <xdr:rowOff>104928</xdr:rowOff>
    </xdr:from>
    <xdr:to>
      <xdr:col>5</xdr:col>
      <xdr:colOff>220713</xdr:colOff>
      <xdr:row>218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217</xdr:row>
      <xdr:rowOff>90456</xdr:rowOff>
    </xdr:from>
    <xdr:to>
      <xdr:col>5</xdr:col>
      <xdr:colOff>209858</xdr:colOff>
      <xdr:row>217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215</xdr:row>
      <xdr:rowOff>188147</xdr:rowOff>
    </xdr:from>
    <xdr:to>
      <xdr:col>4</xdr:col>
      <xdr:colOff>231046</xdr:colOff>
      <xdr:row>220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170057</xdr:colOff>
      <xdr:row>216</xdr:row>
      <xdr:rowOff>148348</xdr:rowOff>
    </xdr:from>
    <xdr:to>
      <xdr:col>3</xdr:col>
      <xdr:colOff>582535</xdr:colOff>
      <xdr:row>216</xdr:row>
      <xdr:rowOff>151966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13042422" y="44185869"/>
          <a:ext cx="412478" cy="36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229</xdr:row>
      <xdr:rowOff>35367</xdr:rowOff>
    </xdr:from>
    <xdr:to>
      <xdr:col>5</xdr:col>
      <xdr:colOff>217094</xdr:colOff>
      <xdr:row>235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234</xdr:row>
      <xdr:rowOff>118961</xdr:rowOff>
    </xdr:from>
    <xdr:to>
      <xdr:col>5</xdr:col>
      <xdr:colOff>366532</xdr:colOff>
      <xdr:row>234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229</xdr:row>
      <xdr:rowOff>155583</xdr:rowOff>
    </xdr:from>
    <xdr:to>
      <xdr:col>5</xdr:col>
      <xdr:colOff>42898</xdr:colOff>
      <xdr:row>234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232</xdr:row>
      <xdr:rowOff>104928</xdr:rowOff>
    </xdr:from>
    <xdr:to>
      <xdr:col>5</xdr:col>
      <xdr:colOff>220713</xdr:colOff>
      <xdr:row>232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231</xdr:row>
      <xdr:rowOff>90456</xdr:rowOff>
    </xdr:from>
    <xdr:to>
      <xdr:col>5</xdr:col>
      <xdr:colOff>209858</xdr:colOff>
      <xdr:row>231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230</xdr:row>
      <xdr:rowOff>54273</xdr:rowOff>
    </xdr:from>
    <xdr:to>
      <xdr:col>4</xdr:col>
      <xdr:colOff>209857</xdr:colOff>
      <xdr:row>230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228</xdr:row>
      <xdr:rowOff>97692</xdr:rowOff>
    </xdr:from>
    <xdr:to>
      <xdr:col>5</xdr:col>
      <xdr:colOff>194864</xdr:colOff>
      <xdr:row>232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238</xdr:row>
      <xdr:rowOff>35367</xdr:rowOff>
    </xdr:from>
    <xdr:to>
      <xdr:col>5</xdr:col>
      <xdr:colOff>217094</xdr:colOff>
      <xdr:row>244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243</xdr:row>
      <xdr:rowOff>118961</xdr:rowOff>
    </xdr:from>
    <xdr:to>
      <xdr:col>5</xdr:col>
      <xdr:colOff>366532</xdr:colOff>
      <xdr:row>243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238</xdr:row>
      <xdr:rowOff>155583</xdr:rowOff>
    </xdr:from>
    <xdr:to>
      <xdr:col>5</xdr:col>
      <xdr:colOff>42898</xdr:colOff>
      <xdr:row>243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241</xdr:row>
      <xdr:rowOff>104928</xdr:rowOff>
    </xdr:from>
    <xdr:to>
      <xdr:col>5</xdr:col>
      <xdr:colOff>220713</xdr:colOff>
      <xdr:row>241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240</xdr:row>
      <xdr:rowOff>90456</xdr:rowOff>
    </xdr:from>
    <xdr:to>
      <xdr:col>5</xdr:col>
      <xdr:colOff>209858</xdr:colOff>
      <xdr:row>240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240</xdr:row>
      <xdr:rowOff>39800</xdr:rowOff>
    </xdr:from>
    <xdr:to>
      <xdr:col>4</xdr:col>
      <xdr:colOff>227949</xdr:colOff>
      <xdr:row>240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241</xdr:row>
      <xdr:rowOff>65128</xdr:rowOff>
    </xdr:from>
    <xdr:to>
      <xdr:col>4</xdr:col>
      <xdr:colOff>510171</xdr:colOff>
      <xdr:row>241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265</xdr:row>
      <xdr:rowOff>35367</xdr:rowOff>
    </xdr:from>
    <xdr:to>
      <xdr:col>5</xdr:col>
      <xdr:colOff>217094</xdr:colOff>
      <xdr:row>271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270</xdr:row>
      <xdr:rowOff>118961</xdr:rowOff>
    </xdr:from>
    <xdr:to>
      <xdr:col>5</xdr:col>
      <xdr:colOff>366532</xdr:colOff>
      <xdr:row>270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268</xdr:row>
      <xdr:rowOff>99971</xdr:rowOff>
    </xdr:from>
    <xdr:to>
      <xdr:col>5</xdr:col>
      <xdr:colOff>218454</xdr:colOff>
      <xdr:row>268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464061</xdr:colOff>
      <xdr:row>39</xdr:row>
      <xdr:rowOff>37669</xdr:rowOff>
    </xdr:from>
    <xdr:to>
      <xdr:col>7</xdr:col>
      <xdr:colOff>299777</xdr:colOff>
      <xdr:row>51</xdr:row>
      <xdr:rowOff>175432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B5CE7-0301-E203-3307-3BAEBCD8C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661537" y="8066652"/>
          <a:ext cx="2305758" cy="2591661"/>
        </a:xfrm>
        <a:prstGeom prst="rect">
          <a:avLst/>
        </a:prstGeom>
      </xdr:spPr>
    </xdr:pic>
    <xdr:clientData/>
  </xdr:twoCellAnchor>
  <xdr:twoCellAnchor editAs="oneCell">
    <xdr:from>
      <xdr:col>3</xdr:col>
      <xdr:colOff>542564</xdr:colOff>
      <xdr:row>145</xdr:row>
      <xdr:rowOff>55280</xdr:rowOff>
    </xdr:from>
    <xdr:to>
      <xdr:col>6</xdr:col>
      <xdr:colOff>741303</xdr:colOff>
      <xdr:row>159</xdr:row>
      <xdr:rowOff>40471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2968508" y="30655850"/>
          <a:ext cx="2670416" cy="28547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22</xdr:row>
      <xdr:rowOff>100794</xdr:rowOff>
    </xdr:from>
    <xdr:to>
      <xdr:col>5</xdr:col>
      <xdr:colOff>396455</xdr:colOff>
      <xdr:row>34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31</xdr:row>
      <xdr:rowOff>107514</xdr:rowOff>
    </xdr:from>
    <xdr:to>
      <xdr:col>6</xdr:col>
      <xdr:colOff>40319</xdr:colOff>
      <xdr:row>31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22</xdr:row>
      <xdr:rowOff>157910</xdr:rowOff>
    </xdr:from>
    <xdr:to>
      <xdr:col>5</xdr:col>
      <xdr:colOff>245264</xdr:colOff>
      <xdr:row>29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23</xdr:row>
      <xdr:rowOff>174709</xdr:rowOff>
    </xdr:from>
    <xdr:to>
      <xdr:col>4</xdr:col>
      <xdr:colOff>729075</xdr:colOff>
      <xdr:row>29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26</xdr:row>
      <xdr:rowOff>3359</xdr:rowOff>
    </xdr:from>
    <xdr:to>
      <xdr:col>4</xdr:col>
      <xdr:colOff>151190</xdr:colOff>
      <xdr:row>26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26</xdr:row>
      <xdr:rowOff>147830</xdr:rowOff>
    </xdr:from>
    <xdr:to>
      <xdr:col>4</xdr:col>
      <xdr:colOff>89034</xdr:colOff>
      <xdr:row>31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26</xdr:row>
      <xdr:rowOff>67195</xdr:rowOff>
    </xdr:from>
    <xdr:to>
      <xdr:col>5</xdr:col>
      <xdr:colOff>356138</xdr:colOff>
      <xdr:row>26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31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25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22</xdr:row>
      <xdr:rowOff>63837</xdr:rowOff>
    </xdr:from>
    <xdr:to>
      <xdr:col>5</xdr:col>
      <xdr:colOff>241905</xdr:colOff>
      <xdr:row>28</xdr:row>
      <xdr:rowOff>3361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37131587" y="456595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23</xdr:row>
      <xdr:rowOff>120950</xdr:rowOff>
    </xdr:from>
    <xdr:to>
      <xdr:col>4</xdr:col>
      <xdr:colOff>97434</xdr:colOff>
      <xdr:row>25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23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228466</xdr:colOff>
      <xdr:row>21</xdr:row>
      <xdr:rowOff>110605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24</xdr:row>
      <xdr:rowOff>114233</xdr:rowOff>
    </xdr:from>
    <xdr:to>
      <xdr:col>4</xdr:col>
      <xdr:colOff>540926</xdr:colOff>
      <xdr:row>25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25</xdr:row>
      <xdr:rowOff>50397</xdr:rowOff>
    </xdr:from>
    <xdr:to>
      <xdr:col>4</xdr:col>
      <xdr:colOff>478770</xdr:colOff>
      <xdr:row>31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24</xdr:row>
      <xdr:rowOff>178069</xdr:rowOff>
    </xdr:from>
    <xdr:to>
      <xdr:col>5</xdr:col>
      <xdr:colOff>362857</xdr:colOff>
      <xdr:row>24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24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31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40317</xdr:colOff>
      <xdr:row>22</xdr:row>
      <xdr:rowOff>144471</xdr:rowOff>
    </xdr:from>
    <xdr:to>
      <xdr:col>4</xdr:col>
      <xdr:colOff>164629</xdr:colOff>
      <xdr:row>23</xdr:row>
      <xdr:rowOff>87354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38035371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22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77274</xdr:colOff>
      <xdr:row>22</xdr:row>
      <xdr:rowOff>144471</xdr:rowOff>
    </xdr:from>
    <xdr:to>
      <xdr:col>5</xdr:col>
      <xdr:colOff>201586</xdr:colOff>
      <xdr:row>23</xdr:row>
      <xdr:rowOff>87354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37171906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208306</xdr:colOff>
      <xdr:row>23</xdr:row>
      <xdr:rowOff>16799</xdr:rowOff>
    </xdr:from>
    <xdr:to>
      <xdr:col>5</xdr:col>
      <xdr:colOff>10079</xdr:colOff>
      <xdr:row>23</xdr:row>
      <xdr:rowOff>28558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37363413" y="4720503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725715</xdr:colOff>
      <xdr:row>21</xdr:row>
      <xdr:rowOff>201319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302380</xdr:colOff>
      <xdr:row>23</xdr:row>
      <xdr:rowOff>77273</xdr:rowOff>
    </xdr:from>
    <xdr:to>
      <xdr:col>4</xdr:col>
      <xdr:colOff>430052</xdr:colOff>
      <xdr:row>24</xdr:row>
      <xdr:rowOff>50397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37769948" y="4780977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527487</xdr:colOff>
      <xdr:row>23</xdr:row>
      <xdr:rowOff>73914</xdr:rowOff>
    </xdr:from>
    <xdr:to>
      <xdr:col>4</xdr:col>
      <xdr:colOff>806348</xdr:colOff>
      <xdr:row>24</xdr:row>
      <xdr:rowOff>57116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37393652" y="4777618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37</xdr:row>
      <xdr:rowOff>57115</xdr:rowOff>
    </xdr:from>
    <xdr:to>
      <xdr:col>5</xdr:col>
      <xdr:colOff>255343</xdr:colOff>
      <xdr:row>38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37</xdr:row>
      <xdr:rowOff>53756</xdr:rowOff>
    </xdr:from>
    <xdr:to>
      <xdr:col>5</xdr:col>
      <xdr:colOff>631639</xdr:colOff>
      <xdr:row>38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58</xdr:row>
      <xdr:rowOff>107514</xdr:rowOff>
    </xdr:from>
    <xdr:to>
      <xdr:col>6</xdr:col>
      <xdr:colOff>40319</xdr:colOff>
      <xdr:row>58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49</xdr:row>
      <xdr:rowOff>157910</xdr:rowOff>
    </xdr:from>
    <xdr:to>
      <xdr:col>5</xdr:col>
      <xdr:colOff>245264</xdr:colOff>
      <xdr:row>56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50</xdr:row>
      <xdr:rowOff>174709</xdr:rowOff>
    </xdr:from>
    <xdr:to>
      <xdr:col>4</xdr:col>
      <xdr:colOff>729075</xdr:colOff>
      <xdr:row>56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53</xdr:row>
      <xdr:rowOff>3359</xdr:rowOff>
    </xdr:from>
    <xdr:to>
      <xdr:col>4</xdr:col>
      <xdr:colOff>151190</xdr:colOff>
      <xdr:row>53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53</xdr:row>
      <xdr:rowOff>147830</xdr:rowOff>
    </xdr:from>
    <xdr:to>
      <xdr:col>4</xdr:col>
      <xdr:colOff>89034</xdr:colOff>
      <xdr:row>58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53</xdr:row>
      <xdr:rowOff>67195</xdr:rowOff>
    </xdr:from>
    <xdr:to>
      <xdr:col>5</xdr:col>
      <xdr:colOff>356138</xdr:colOff>
      <xdr:row>53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58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52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49</xdr:row>
      <xdr:rowOff>63837</xdr:rowOff>
    </xdr:from>
    <xdr:to>
      <xdr:col>5</xdr:col>
      <xdr:colOff>241905</xdr:colOff>
      <xdr:row>55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50</xdr:row>
      <xdr:rowOff>120950</xdr:rowOff>
    </xdr:from>
    <xdr:to>
      <xdr:col>4</xdr:col>
      <xdr:colOff>97434</xdr:colOff>
      <xdr:row>52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50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51</xdr:row>
      <xdr:rowOff>114233</xdr:rowOff>
    </xdr:from>
    <xdr:to>
      <xdr:col>4</xdr:col>
      <xdr:colOff>540926</xdr:colOff>
      <xdr:row>52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52</xdr:row>
      <xdr:rowOff>50397</xdr:rowOff>
    </xdr:from>
    <xdr:to>
      <xdr:col>4</xdr:col>
      <xdr:colOff>478770</xdr:colOff>
      <xdr:row>58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51</xdr:row>
      <xdr:rowOff>178069</xdr:rowOff>
    </xdr:from>
    <xdr:to>
      <xdr:col>5</xdr:col>
      <xdr:colOff>362857</xdr:colOff>
      <xdr:row>51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51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58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48</xdr:row>
      <xdr:rowOff>4687</xdr:rowOff>
    </xdr:from>
    <xdr:to>
      <xdr:col>5</xdr:col>
      <xdr:colOff>366242</xdr:colOff>
      <xdr:row>60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48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95</xdr:row>
      <xdr:rowOff>107514</xdr:rowOff>
    </xdr:from>
    <xdr:to>
      <xdr:col>6</xdr:col>
      <xdr:colOff>40319</xdr:colOff>
      <xdr:row>95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86</xdr:row>
      <xdr:rowOff>157910</xdr:rowOff>
    </xdr:from>
    <xdr:to>
      <xdr:col>5</xdr:col>
      <xdr:colOff>245264</xdr:colOff>
      <xdr:row>93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87</xdr:row>
      <xdr:rowOff>137838</xdr:rowOff>
    </xdr:from>
    <xdr:to>
      <xdr:col>4</xdr:col>
      <xdr:colOff>688107</xdr:colOff>
      <xdr:row>93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90</xdr:row>
      <xdr:rowOff>3359</xdr:rowOff>
    </xdr:from>
    <xdr:to>
      <xdr:col>4</xdr:col>
      <xdr:colOff>151190</xdr:colOff>
      <xdr:row>90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90</xdr:row>
      <xdr:rowOff>147830</xdr:rowOff>
    </xdr:from>
    <xdr:to>
      <xdr:col>4</xdr:col>
      <xdr:colOff>89034</xdr:colOff>
      <xdr:row>95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90</xdr:row>
      <xdr:rowOff>67195</xdr:rowOff>
    </xdr:from>
    <xdr:to>
      <xdr:col>5</xdr:col>
      <xdr:colOff>356138</xdr:colOff>
      <xdr:row>90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95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89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87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87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85</xdr:row>
      <xdr:rowOff>4687</xdr:rowOff>
    </xdr:from>
    <xdr:to>
      <xdr:col>5</xdr:col>
      <xdr:colOff>366242</xdr:colOff>
      <xdr:row>97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92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87</xdr:row>
      <xdr:rowOff>19672</xdr:rowOff>
    </xdr:from>
    <xdr:to>
      <xdr:col>4</xdr:col>
      <xdr:colOff>753180</xdr:colOff>
      <xdr:row>87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84</xdr:row>
      <xdr:rowOff>202974</xdr:rowOff>
    </xdr:from>
    <xdr:to>
      <xdr:col>4</xdr:col>
      <xdr:colOff>683618</xdr:colOff>
      <xdr:row>91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91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88</xdr:row>
      <xdr:rowOff>3359</xdr:rowOff>
    </xdr:from>
    <xdr:to>
      <xdr:col>3</xdr:col>
      <xdr:colOff>618223</xdr:colOff>
      <xdr:row>88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89</xdr:row>
      <xdr:rowOff>12637</xdr:rowOff>
    </xdr:from>
    <xdr:to>
      <xdr:col>3</xdr:col>
      <xdr:colOff>539680</xdr:colOff>
      <xdr:row>95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95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88</xdr:row>
      <xdr:rowOff>69646</xdr:rowOff>
    </xdr:from>
    <xdr:to>
      <xdr:col>5</xdr:col>
      <xdr:colOff>331838</xdr:colOff>
      <xdr:row>88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118</xdr:row>
      <xdr:rowOff>78619</xdr:rowOff>
    </xdr:from>
    <xdr:to>
      <xdr:col>7</xdr:col>
      <xdr:colOff>54428</xdr:colOff>
      <xdr:row>131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129</xdr:row>
      <xdr:rowOff>96762</xdr:rowOff>
    </xdr:from>
    <xdr:to>
      <xdr:col>7</xdr:col>
      <xdr:colOff>453570</xdr:colOff>
      <xdr:row>129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129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117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118</xdr:row>
      <xdr:rowOff>48381</xdr:rowOff>
    </xdr:from>
    <xdr:to>
      <xdr:col>2</xdr:col>
      <xdr:colOff>526142</xdr:colOff>
      <xdr:row>131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129</xdr:row>
      <xdr:rowOff>42332</xdr:rowOff>
    </xdr:from>
    <xdr:to>
      <xdr:col>3</xdr:col>
      <xdr:colOff>102810</xdr:colOff>
      <xdr:row>129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116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129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120</xdr:row>
      <xdr:rowOff>114906</xdr:rowOff>
    </xdr:from>
    <xdr:to>
      <xdr:col>2</xdr:col>
      <xdr:colOff>368230</xdr:colOff>
      <xdr:row>127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127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121</xdr:row>
      <xdr:rowOff>108858</xdr:rowOff>
    </xdr:from>
    <xdr:to>
      <xdr:col>2</xdr:col>
      <xdr:colOff>41662</xdr:colOff>
      <xdr:row>127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120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123</xdr:row>
      <xdr:rowOff>126999</xdr:rowOff>
    </xdr:from>
    <xdr:to>
      <xdr:col>1</xdr:col>
      <xdr:colOff>299693</xdr:colOff>
      <xdr:row>124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120</xdr:row>
      <xdr:rowOff>78620</xdr:rowOff>
    </xdr:from>
    <xdr:to>
      <xdr:col>6</xdr:col>
      <xdr:colOff>229135</xdr:colOff>
      <xdr:row>126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120</xdr:row>
      <xdr:rowOff>140514</xdr:rowOff>
    </xdr:from>
    <xdr:to>
      <xdr:col>6</xdr:col>
      <xdr:colOff>62121</xdr:colOff>
      <xdr:row>126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122</xdr:row>
      <xdr:rowOff>174334</xdr:rowOff>
    </xdr:from>
    <xdr:to>
      <xdr:col>5</xdr:col>
      <xdr:colOff>338294</xdr:colOff>
      <xdr:row>123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119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126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150</xdr:row>
      <xdr:rowOff>78619</xdr:rowOff>
    </xdr:from>
    <xdr:to>
      <xdr:col>7</xdr:col>
      <xdr:colOff>54428</xdr:colOff>
      <xdr:row>163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161</xdr:row>
      <xdr:rowOff>96762</xdr:rowOff>
    </xdr:from>
    <xdr:to>
      <xdr:col>7</xdr:col>
      <xdr:colOff>453570</xdr:colOff>
      <xdr:row>161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161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149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150</xdr:row>
      <xdr:rowOff>48381</xdr:rowOff>
    </xdr:from>
    <xdr:to>
      <xdr:col>2</xdr:col>
      <xdr:colOff>526142</xdr:colOff>
      <xdr:row>163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161</xdr:row>
      <xdr:rowOff>42332</xdr:rowOff>
    </xdr:from>
    <xdr:to>
      <xdr:col>3</xdr:col>
      <xdr:colOff>102810</xdr:colOff>
      <xdr:row>161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148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161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152</xdr:row>
      <xdr:rowOff>114906</xdr:rowOff>
    </xdr:from>
    <xdr:to>
      <xdr:col>2</xdr:col>
      <xdr:colOff>368230</xdr:colOff>
      <xdr:row>159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153</xdr:row>
      <xdr:rowOff>108858</xdr:rowOff>
    </xdr:from>
    <xdr:to>
      <xdr:col>2</xdr:col>
      <xdr:colOff>41662</xdr:colOff>
      <xdr:row>159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152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155</xdr:row>
      <xdr:rowOff>126999</xdr:rowOff>
    </xdr:from>
    <xdr:to>
      <xdr:col>1</xdr:col>
      <xdr:colOff>299693</xdr:colOff>
      <xdr:row>156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152</xdr:row>
      <xdr:rowOff>78620</xdr:rowOff>
    </xdr:from>
    <xdr:to>
      <xdr:col>6</xdr:col>
      <xdr:colOff>229135</xdr:colOff>
      <xdr:row>158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153</xdr:row>
      <xdr:rowOff>72572</xdr:rowOff>
    </xdr:from>
    <xdr:to>
      <xdr:col>5</xdr:col>
      <xdr:colOff>731091</xdr:colOff>
      <xdr:row>159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155</xdr:row>
      <xdr:rowOff>90713</xdr:rowOff>
    </xdr:from>
    <xdr:to>
      <xdr:col>5</xdr:col>
      <xdr:colOff>160598</xdr:colOff>
      <xdr:row>156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152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158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792244</xdr:colOff>
      <xdr:row>121</xdr:row>
      <xdr:rowOff>144099</xdr:rowOff>
    </xdr:from>
    <xdr:to>
      <xdr:col>1</xdr:col>
      <xdr:colOff>401757</xdr:colOff>
      <xdr:row>121</xdr:row>
      <xdr:rowOff>150146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28045898" y="25674757"/>
          <a:ext cx="43527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29866</xdr:colOff>
      <xdr:row>118</xdr:row>
      <xdr:rowOff>155895</xdr:rowOff>
    </xdr:from>
    <xdr:to>
      <xdr:col>2</xdr:col>
      <xdr:colOff>292527</xdr:colOff>
      <xdr:row>124</xdr:row>
      <xdr:rowOff>95418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27329366" y="25075072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432293</xdr:colOff>
      <xdr:row>117</xdr:row>
      <xdr:rowOff>201290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630073</xdr:colOff>
      <xdr:row>121</xdr:row>
      <xdr:rowOff>184490</xdr:rowOff>
    </xdr:from>
    <xdr:to>
      <xdr:col>1</xdr:col>
      <xdr:colOff>754385</xdr:colOff>
      <xdr:row>122</xdr:row>
      <xdr:rowOff>123341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27693270" y="25715148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571836</xdr:colOff>
      <xdr:row>118</xdr:row>
      <xdr:rowOff>188372</xdr:rowOff>
    </xdr:from>
    <xdr:to>
      <xdr:col>5</xdr:col>
      <xdr:colOff>746542</xdr:colOff>
      <xdr:row>125</xdr:row>
      <xdr:rowOff>102808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C51B045E-0F25-C418-161D-C22FAD62B3E9}"/>
            </a:ext>
          </a:extLst>
        </xdr:cNvPr>
        <xdr:cNvCxnSpPr/>
      </xdr:nvCxnSpPr>
      <xdr:spPr>
        <a:xfrm>
          <a:off x="13524398067" y="25107549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741843</xdr:colOff>
      <xdr:row>121</xdr:row>
      <xdr:rowOff>69808</xdr:rowOff>
    </xdr:from>
    <xdr:to>
      <xdr:col>5</xdr:col>
      <xdr:colOff>40393</xdr:colOff>
      <xdr:row>122</xdr:row>
      <xdr:rowOff>8659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25104216" y="25600466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52264</xdr:colOff>
      <xdr:row>124</xdr:row>
      <xdr:rowOff>138872</xdr:rowOff>
    </xdr:from>
    <xdr:to>
      <xdr:col>4</xdr:col>
      <xdr:colOff>546607</xdr:colOff>
      <xdr:row>124</xdr:row>
      <xdr:rowOff>141111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25423764" y="26281012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155</xdr:row>
      <xdr:rowOff>57490</xdr:rowOff>
    </xdr:from>
    <xdr:to>
      <xdr:col>1</xdr:col>
      <xdr:colOff>36584</xdr:colOff>
      <xdr:row>155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154</xdr:row>
      <xdr:rowOff>176800</xdr:rowOff>
    </xdr:from>
    <xdr:to>
      <xdr:col>1</xdr:col>
      <xdr:colOff>444090</xdr:colOff>
      <xdr:row>160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153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156</xdr:row>
      <xdr:rowOff>184485</xdr:rowOff>
    </xdr:from>
    <xdr:to>
      <xdr:col>0</xdr:col>
      <xdr:colOff>735273</xdr:colOff>
      <xdr:row>157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154</xdr:row>
      <xdr:rowOff>88848</xdr:rowOff>
    </xdr:from>
    <xdr:to>
      <xdr:col>6</xdr:col>
      <xdr:colOff>167242</xdr:colOff>
      <xdr:row>154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153</xdr:row>
      <xdr:rowOff>172694</xdr:rowOff>
    </xdr:from>
    <xdr:to>
      <xdr:col>6</xdr:col>
      <xdr:colOff>720410</xdr:colOff>
      <xdr:row>160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157</xdr:row>
      <xdr:rowOff>75033</xdr:rowOff>
    </xdr:from>
    <xdr:to>
      <xdr:col>5</xdr:col>
      <xdr:colOff>521215</xdr:colOff>
      <xdr:row>158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160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184</xdr:row>
      <xdr:rowOff>120207</xdr:rowOff>
    </xdr:from>
    <xdr:to>
      <xdr:col>4</xdr:col>
      <xdr:colOff>569671</xdr:colOff>
      <xdr:row>193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191</xdr:row>
      <xdr:rowOff>78395</xdr:rowOff>
    </xdr:from>
    <xdr:to>
      <xdr:col>5</xdr:col>
      <xdr:colOff>209053</xdr:colOff>
      <xdr:row>191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186</xdr:row>
      <xdr:rowOff>31358</xdr:rowOff>
    </xdr:from>
    <xdr:to>
      <xdr:col>3</xdr:col>
      <xdr:colOff>778724</xdr:colOff>
      <xdr:row>189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186</xdr:row>
      <xdr:rowOff>26131</xdr:rowOff>
    </xdr:from>
    <xdr:to>
      <xdr:col>4</xdr:col>
      <xdr:colOff>73170</xdr:colOff>
      <xdr:row>189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185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187</xdr:row>
      <xdr:rowOff>83621</xdr:rowOff>
    </xdr:from>
    <xdr:to>
      <xdr:col>3</xdr:col>
      <xdr:colOff>484930</xdr:colOff>
      <xdr:row>188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183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189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197</xdr:row>
      <xdr:rowOff>120207</xdr:rowOff>
    </xdr:from>
    <xdr:to>
      <xdr:col>4</xdr:col>
      <xdr:colOff>569671</xdr:colOff>
      <xdr:row>206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204</xdr:row>
      <xdr:rowOff>78395</xdr:rowOff>
    </xdr:from>
    <xdr:to>
      <xdr:col>5</xdr:col>
      <xdr:colOff>209053</xdr:colOff>
      <xdr:row>204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199</xdr:row>
      <xdr:rowOff>31358</xdr:rowOff>
    </xdr:from>
    <xdr:to>
      <xdr:col>3</xdr:col>
      <xdr:colOff>778724</xdr:colOff>
      <xdr:row>202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199</xdr:row>
      <xdr:rowOff>26131</xdr:rowOff>
    </xdr:from>
    <xdr:to>
      <xdr:col>4</xdr:col>
      <xdr:colOff>73170</xdr:colOff>
      <xdr:row>202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198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200</xdr:row>
      <xdr:rowOff>83621</xdr:rowOff>
    </xdr:from>
    <xdr:to>
      <xdr:col>3</xdr:col>
      <xdr:colOff>484930</xdr:colOff>
      <xdr:row>201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196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202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199</xdr:row>
      <xdr:rowOff>177695</xdr:rowOff>
    </xdr:from>
    <xdr:to>
      <xdr:col>3</xdr:col>
      <xdr:colOff>146337</xdr:colOff>
      <xdr:row>202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199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201</xdr:row>
      <xdr:rowOff>198599</xdr:rowOff>
    </xdr:from>
    <xdr:to>
      <xdr:col>3</xdr:col>
      <xdr:colOff>92954</xdr:colOff>
      <xdr:row>202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220</xdr:row>
      <xdr:rowOff>120207</xdr:rowOff>
    </xdr:from>
    <xdr:to>
      <xdr:col>3</xdr:col>
      <xdr:colOff>569671</xdr:colOff>
      <xdr:row>229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227</xdr:row>
      <xdr:rowOff>78395</xdr:rowOff>
    </xdr:from>
    <xdr:to>
      <xdr:col>4</xdr:col>
      <xdr:colOff>209053</xdr:colOff>
      <xdr:row>227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222</xdr:row>
      <xdr:rowOff>31358</xdr:rowOff>
    </xdr:from>
    <xdr:to>
      <xdr:col>2</xdr:col>
      <xdr:colOff>778724</xdr:colOff>
      <xdr:row>225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223</xdr:row>
      <xdr:rowOff>83621</xdr:rowOff>
    </xdr:from>
    <xdr:to>
      <xdr:col>2</xdr:col>
      <xdr:colOff>484930</xdr:colOff>
      <xdr:row>224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220</xdr:row>
      <xdr:rowOff>120207</xdr:rowOff>
    </xdr:from>
    <xdr:to>
      <xdr:col>8</xdr:col>
      <xdr:colOff>569671</xdr:colOff>
      <xdr:row>229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227</xdr:row>
      <xdr:rowOff>78395</xdr:rowOff>
    </xdr:from>
    <xdr:to>
      <xdr:col>9</xdr:col>
      <xdr:colOff>209053</xdr:colOff>
      <xdr:row>227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222</xdr:row>
      <xdr:rowOff>31358</xdr:rowOff>
    </xdr:from>
    <xdr:to>
      <xdr:col>8</xdr:col>
      <xdr:colOff>99300</xdr:colOff>
      <xdr:row>225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223</xdr:row>
      <xdr:rowOff>47036</xdr:rowOff>
    </xdr:from>
    <xdr:to>
      <xdr:col>7</xdr:col>
      <xdr:colOff>448345</xdr:colOff>
      <xdr:row>223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224</xdr:row>
      <xdr:rowOff>67942</xdr:rowOff>
    </xdr:from>
    <xdr:to>
      <xdr:col>7</xdr:col>
      <xdr:colOff>751473</xdr:colOff>
      <xdr:row>225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223</xdr:row>
      <xdr:rowOff>15679</xdr:rowOff>
    </xdr:from>
    <xdr:to>
      <xdr:col>2</xdr:col>
      <xdr:colOff>423333</xdr:colOff>
      <xdr:row>225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222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223</xdr:row>
      <xdr:rowOff>118377</xdr:rowOff>
    </xdr:from>
    <xdr:to>
      <xdr:col>8</xdr:col>
      <xdr:colOff>564444</xdr:colOff>
      <xdr:row>223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223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224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224</xdr:row>
      <xdr:rowOff>167243</xdr:rowOff>
    </xdr:from>
    <xdr:to>
      <xdr:col>8</xdr:col>
      <xdr:colOff>553991</xdr:colOff>
      <xdr:row>224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224</xdr:row>
      <xdr:rowOff>104526</xdr:rowOff>
    </xdr:from>
    <xdr:to>
      <xdr:col>2</xdr:col>
      <xdr:colOff>202707</xdr:colOff>
      <xdr:row>225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694765</xdr:colOff>
      <xdr:row>194</xdr:row>
      <xdr:rowOff>156882</xdr:rowOff>
    </xdr:from>
    <xdr:to>
      <xdr:col>5</xdr:col>
      <xdr:colOff>764695</xdr:colOff>
      <xdr:row>207</xdr:row>
      <xdr:rowOff>192016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20099805" y="38354000"/>
          <a:ext cx="3371930" cy="2657310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17</xdr:row>
      <xdr:rowOff>127000</xdr:rowOff>
    </xdr:from>
    <xdr:to>
      <xdr:col>3</xdr:col>
      <xdr:colOff>235857</xdr:colOff>
      <xdr:row>28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27</xdr:row>
      <xdr:rowOff>108857</xdr:rowOff>
    </xdr:from>
    <xdr:to>
      <xdr:col>3</xdr:col>
      <xdr:colOff>411238</xdr:colOff>
      <xdr:row>27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18</xdr:row>
      <xdr:rowOff>169334</xdr:rowOff>
    </xdr:from>
    <xdr:to>
      <xdr:col>2</xdr:col>
      <xdr:colOff>520095</xdr:colOff>
      <xdr:row>26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19</xdr:row>
      <xdr:rowOff>66524</xdr:rowOff>
    </xdr:from>
    <xdr:to>
      <xdr:col>2</xdr:col>
      <xdr:colOff>713618</xdr:colOff>
      <xdr:row>24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24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22</xdr:row>
      <xdr:rowOff>6047</xdr:rowOff>
    </xdr:from>
    <xdr:to>
      <xdr:col>1</xdr:col>
      <xdr:colOff>689428</xdr:colOff>
      <xdr:row>22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17</xdr:row>
      <xdr:rowOff>127000</xdr:rowOff>
    </xdr:from>
    <xdr:to>
      <xdr:col>8</xdr:col>
      <xdr:colOff>235857</xdr:colOff>
      <xdr:row>28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27</xdr:row>
      <xdr:rowOff>108857</xdr:rowOff>
    </xdr:from>
    <xdr:to>
      <xdr:col>8</xdr:col>
      <xdr:colOff>411238</xdr:colOff>
      <xdr:row>27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18</xdr:row>
      <xdr:rowOff>169334</xdr:rowOff>
    </xdr:from>
    <xdr:to>
      <xdr:col>7</xdr:col>
      <xdr:colOff>520095</xdr:colOff>
      <xdr:row>26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19</xdr:row>
      <xdr:rowOff>66524</xdr:rowOff>
    </xdr:from>
    <xdr:to>
      <xdr:col>7</xdr:col>
      <xdr:colOff>713618</xdr:colOff>
      <xdr:row>24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18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22</xdr:row>
      <xdr:rowOff>6047</xdr:rowOff>
    </xdr:from>
    <xdr:to>
      <xdr:col>6</xdr:col>
      <xdr:colOff>689428</xdr:colOff>
      <xdr:row>22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21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27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22</xdr:row>
      <xdr:rowOff>72568</xdr:rowOff>
    </xdr:from>
    <xdr:to>
      <xdr:col>3</xdr:col>
      <xdr:colOff>235857</xdr:colOff>
      <xdr:row>22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22</xdr:row>
      <xdr:rowOff>163285</xdr:rowOff>
    </xdr:from>
    <xdr:to>
      <xdr:col>1</xdr:col>
      <xdr:colOff>622904</xdr:colOff>
      <xdr:row>27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16</xdr:row>
      <xdr:rowOff>88377</xdr:rowOff>
    </xdr:from>
    <xdr:to>
      <xdr:col>8</xdr:col>
      <xdr:colOff>108548</xdr:colOff>
      <xdr:row>23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423333</xdr:colOff>
      <xdr:row>17</xdr:row>
      <xdr:rowOff>42334</xdr:rowOff>
    </xdr:from>
    <xdr:to>
      <xdr:col>6</xdr:col>
      <xdr:colOff>423333</xdr:colOff>
      <xdr:row>21</xdr:row>
      <xdr:rowOff>12095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9139619" y="2957286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263449</xdr:colOff>
      <xdr:row>20</xdr:row>
      <xdr:rowOff>36388</xdr:rowOff>
    </xdr:from>
    <xdr:to>
      <xdr:col>7</xdr:col>
      <xdr:colOff>396496</xdr:colOff>
      <xdr:row>20</xdr:row>
      <xdr:rowOff>190052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30634498" y="3716502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20</xdr:row>
      <xdr:rowOff>112568</xdr:rowOff>
    </xdr:from>
    <xdr:to>
      <xdr:col>8</xdr:col>
      <xdr:colOff>269498</xdr:colOff>
      <xdr:row>20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20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20</xdr:row>
      <xdr:rowOff>188748</xdr:rowOff>
    </xdr:from>
    <xdr:to>
      <xdr:col>7</xdr:col>
      <xdr:colOff>309391</xdr:colOff>
      <xdr:row>27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27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223557</xdr:colOff>
      <xdr:row>24</xdr:row>
      <xdr:rowOff>155761</xdr:rowOff>
    </xdr:from>
    <xdr:to>
      <xdr:col>7</xdr:col>
      <xdr:colOff>356604</xdr:colOff>
      <xdr:row>25</xdr:row>
      <xdr:rowOff>107380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30674390" y="4644056"/>
          <a:ext cx="133047" cy="1536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24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25</xdr:row>
      <xdr:rowOff>17902</xdr:rowOff>
    </xdr:from>
    <xdr:to>
      <xdr:col>8</xdr:col>
      <xdr:colOff>214106</xdr:colOff>
      <xdr:row>25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47</xdr:row>
      <xdr:rowOff>127000</xdr:rowOff>
    </xdr:from>
    <xdr:to>
      <xdr:col>6</xdr:col>
      <xdr:colOff>235857</xdr:colOff>
      <xdr:row>58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57</xdr:row>
      <xdr:rowOff>108857</xdr:rowOff>
    </xdr:from>
    <xdr:to>
      <xdr:col>6</xdr:col>
      <xdr:colOff>411238</xdr:colOff>
      <xdr:row>57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57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48</xdr:row>
      <xdr:rowOff>169334</xdr:rowOff>
    </xdr:from>
    <xdr:to>
      <xdr:col>5</xdr:col>
      <xdr:colOff>520095</xdr:colOff>
      <xdr:row>56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49</xdr:row>
      <xdr:rowOff>66524</xdr:rowOff>
    </xdr:from>
    <xdr:to>
      <xdr:col>5</xdr:col>
      <xdr:colOff>713618</xdr:colOff>
      <xdr:row>54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48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52</xdr:row>
      <xdr:rowOff>6047</xdr:rowOff>
    </xdr:from>
    <xdr:to>
      <xdr:col>4</xdr:col>
      <xdr:colOff>689428</xdr:colOff>
      <xdr:row>52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46</xdr:row>
      <xdr:rowOff>102810</xdr:rowOff>
    </xdr:from>
    <xdr:to>
      <xdr:col>6</xdr:col>
      <xdr:colOff>54429</xdr:colOff>
      <xdr:row>54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47</xdr:row>
      <xdr:rowOff>42334</xdr:rowOff>
    </xdr:from>
    <xdr:to>
      <xdr:col>4</xdr:col>
      <xdr:colOff>423333</xdr:colOff>
      <xdr:row>51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50</xdr:row>
      <xdr:rowOff>54428</xdr:rowOff>
    </xdr:from>
    <xdr:to>
      <xdr:col>5</xdr:col>
      <xdr:colOff>356809</xdr:colOff>
      <xdr:row>51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50</xdr:row>
      <xdr:rowOff>127000</xdr:rowOff>
    </xdr:from>
    <xdr:to>
      <xdr:col>6</xdr:col>
      <xdr:colOff>229810</xdr:colOff>
      <xdr:row>50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50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50</xdr:row>
      <xdr:rowOff>199572</xdr:rowOff>
    </xdr:from>
    <xdr:to>
      <xdr:col>5</xdr:col>
      <xdr:colOff>266095</xdr:colOff>
      <xdr:row>57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57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54</xdr:row>
      <xdr:rowOff>108857</xdr:rowOff>
    </xdr:from>
    <xdr:to>
      <xdr:col>5</xdr:col>
      <xdr:colOff>320524</xdr:colOff>
      <xdr:row>55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54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54</xdr:row>
      <xdr:rowOff>187476</xdr:rowOff>
    </xdr:from>
    <xdr:to>
      <xdr:col>6</xdr:col>
      <xdr:colOff>217714</xdr:colOff>
      <xdr:row>54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51</xdr:row>
      <xdr:rowOff>37045</xdr:rowOff>
    </xdr:from>
    <xdr:to>
      <xdr:col>5</xdr:col>
      <xdr:colOff>284713</xdr:colOff>
      <xdr:row>54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52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55</xdr:row>
      <xdr:rowOff>41415</xdr:rowOff>
    </xdr:from>
    <xdr:to>
      <xdr:col>6</xdr:col>
      <xdr:colOff>186461</xdr:colOff>
      <xdr:row>55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55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294157</xdr:colOff>
      <xdr:row>50</xdr:row>
      <xdr:rowOff>181733</xdr:rowOff>
    </xdr:from>
    <xdr:to>
      <xdr:col>6</xdr:col>
      <xdr:colOff>209491</xdr:colOff>
      <xdr:row>54</xdr:row>
      <xdr:rowOff>163591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53377993" y="10050862"/>
          <a:ext cx="742882" cy="801213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69</xdr:row>
      <xdr:rowOff>127000</xdr:rowOff>
    </xdr:from>
    <xdr:to>
      <xdr:col>6</xdr:col>
      <xdr:colOff>235857</xdr:colOff>
      <xdr:row>80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79</xdr:row>
      <xdr:rowOff>108857</xdr:rowOff>
    </xdr:from>
    <xdr:to>
      <xdr:col>6</xdr:col>
      <xdr:colOff>411238</xdr:colOff>
      <xdr:row>79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68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79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70</xdr:row>
      <xdr:rowOff>169334</xdr:rowOff>
    </xdr:from>
    <xdr:to>
      <xdr:col>5</xdr:col>
      <xdr:colOff>731762</xdr:colOff>
      <xdr:row>79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71</xdr:row>
      <xdr:rowOff>66524</xdr:rowOff>
    </xdr:from>
    <xdr:to>
      <xdr:col>5</xdr:col>
      <xdr:colOff>713618</xdr:colOff>
      <xdr:row>76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70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76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74</xdr:row>
      <xdr:rowOff>6047</xdr:rowOff>
    </xdr:from>
    <xdr:to>
      <xdr:col>4</xdr:col>
      <xdr:colOff>689428</xdr:colOff>
      <xdr:row>74</xdr:row>
      <xdr:rowOff>163285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68</xdr:row>
      <xdr:rowOff>102810</xdr:rowOff>
    </xdr:from>
    <xdr:to>
      <xdr:col>6</xdr:col>
      <xdr:colOff>54429</xdr:colOff>
      <xdr:row>76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67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69</xdr:row>
      <xdr:rowOff>42334</xdr:rowOff>
    </xdr:from>
    <xdr:to>
      <xdr:col>4</xdr:col>
      <xdr:colOff>423333</xdr:colOff>
      <xdr:row>73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72</xdr:row>
      <xdr:rowOff>54428</xdr:rowOff>
    </xdr:from>
    <xdr:to>
      <xdr:col>5</xdr:col>
      <xdr:colOff>356809</xdr:colOff>
      <xdr:row>73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72</xdr:row>
      <xdr:rowOff>127000</xdr:rowOff>
    </xdr:from>
    <xdr:to>
      <xdr:col>6</xdr:col>
      <xdr:colOff>229810</xdr:colOff>
      <xdr:row>72</xdr:row>
      <xdr:rowOff>140255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72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72</xdr:row>
      <xdr:rowOff>199572</xdr:rowOff>
    </xdr:from>
    <xdr:to>
      <xdr:col>5</xdr:col>
      <xdr:colOff>266095</xdr:colOff>
      <xdr:row>79</xdr:row>
      <xdr:rowOff>96762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79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76</xdr:row>
      <xdr:rowOff>108857</xdr:rowOff>
    </xdr:from>
    <xdr:to>
      <xdr:col>5</xdr:col>
      <xdr:colOff>320524</xdr:colOff>
      <xdr:row>77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76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76</xdr:row>
      <xdr:rowOff>187476</xdr:rowOff>
    </xdr:from>
    <xdr:to>
      <xdr:col>6</xdr:col>
      <xdr:colOff>217714</xdr:colOff>
      <xdr:row>76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238784</xdr:colOff>
      <xdr:row>72</xdr:row>
      <xdr:rowOff>183184</xdr:rowOff>
    </xdr:from>
    <xdr:to>
      <xdr:col>6</xdr:col>
      <xdr:colOff>269021</xdr:colOff>
      <xdr:row>78</xdr:row>
      <xdr:rowOff>86422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53318463" y="14558765"/>
          <a:ext cx="1685333" cy="113227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76</xdr:row>
      <xdr:rowOff>3901</xdr:rowOff>
    </xdr:from>
    <xdr:to>
      <xdr:col>4</xdr:col>
      <xdr:colOff>366175</xdr:colOff>
      <xdr:row>77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78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74</xdr:row>
      <xdr:rowOff>14048</xdr:rowOff>
    </xdr:from>
    <xdr:to>
      <xdr:col>5</xdr:col>
      <xdr:colOff>671090</xdr:colOff>
      <xdr:row>74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53743942" y="14799306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123</xdr:row>
      <xdr:rowOff>182034</xdr:rowOff>
    </xdr:from>
    <xdr:to>
      <xdr:col>5</xdr:col>
      <xdr:colOff>235858</xdr:colOff>
      <xdr:row>134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133</xdr:row>
      <xdr:rowOff>163891</xdr:rowOff>
    </xdr:from>
    <xdr:to>
      <xdr:col>5</xdr:col>
      <xdr:colOff>411239</xdr:colOff>
      <xdr:row>133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123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133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143</xdr:row>
      <xdr:rowOff>0</xdr:rowOff>
    </xdr:from>
    <xdr:to>
      <xdr:col>4</xdr:col>
      <xdr:colOff>810382</xdr:colOff>
      <xdr:row>153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152</xdr:row>
      <xdr:rowOff>187476</xdr:rowOff>
    </xdr:from>
    <xdr:to>
      <xdr:col>5</xdr:col>
      <xdr:colOff>157239</xdr:colOff>
      <xdr:row>152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142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152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162</xdr:row>
      <xdr:rowOff>205619</xdr:rowOff>
    </xdr:from>
    <xdr:to>
      <xdr:col>4</xdr:col>
      <xdr:colOff>810382</xdr:colOff>
      <xdr:row>173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172</xdr:row>
      <xdr:rowOff>187475</xdr:rowOff>
    </xdr:from>
    <xdr:to>
      <xdr:col>5</xdr:col>
      <xdr:colOff>157239</xdr:colOff>
      <xdr:row>172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161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124</xdr:row>
      <xdr:rowOff>30238</xdr:rowOff>
    </xdr:from>
    <xdr:to>
      <xdr:col>3</xdr:col>
      <xdr:colOff>798286</xdr:colOff>
      <xdr:row>133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123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125</xdr:row>
      <xdr:rowOff>24191</xdr:rowOff>
    </xdr:from>
    <xdr:to>
      <xdr:col>4</xdr:col>
      <xdr:colOff>556382</xdr:colOff>
      <xdr:row>133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124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129</xdr:row>
      <xdr:rowOff>175381</xdr:rowOff>
    </xdr:from>
    <xdr:to>
      <xdr:col>4</xdr:col>
      <xdr:colOff>30238</xdr:colOff>
      <xdr:row>130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143</xdr:row>
      <xdr:rowOff>181428</xdr:rowOff>
    </xdr:from>
    <xdr:to>
      <xdr:col>4</xdr:col>
      <xdr:colOff>405190</xdr:colOff>
      <xdr:row>150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143</xdr:row>
      <xdr:rowOff>96763</xdr:rowOff>
    </xdr:from>
    <xdr:to>
      <xdr:col>4</xdr:col>
      <xdr:colOff>350763</xdr:colOff>
      <xdr:row>151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150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142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147</xdr:row>
      <xdr:rowOff>6048</xdr:rowOff>
    </xdr:from>
    <xdr:to>
      <xdr:col>3</xdr:col>
      <xdr:colOff>417286</xdr:colOff>
      <xdr:row>147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330390</xdr:colOff>
      <xdr:row>149</xdr:row>
      <xdr:rowOff>143763</xdr:rowOff>
    </xdr:from>
    <xdr:to>
      <xdr:col>4</xdr:col>
      <xdr:colOff>750531</xdr:colOff>
      <xdr:row>149</xdr:row>
      <xdr:rowOff>155858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18180504" y="29923073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798284</xdr:colOff>
      <xdr:row>149</xdr:row>
      <xdr:rowOff>39574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164</xdr:row>
      <xdr:rowOff>54428</xdr:rowOff>
    </xdr:from>
    <xdr:to>
      <xdr:col>4</xdr:col>
      <xdr:colOff>405190</xdr:colOff>
      <xdr:row>171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163</xdr:row>
      <xdr:rowOff>175382</xdr:rowOff>
    </xdr:from>
    <xdr:to>
      <xdr:col>4</xdr:col>
      <xdr:colOff>350763</xdr:colOff>
      <xdr:row>172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170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163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167</xdr:row>
      <xdr:rowOff>84666</xdr:rowOff>
    </xdr:from>
    <xdr:to>
      <xdr:col>3</xdr:col>
      <xdr:colOff>417286</xdr:colOff>
      <xdr:row>168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170</xdr:row>
      <xdr:rowOff>30237</xdr:rowOff>
    </xdr:from>
    <xdr:to>
      <xdr:col>5</xdr:col>
      <xdr:colOff>6047</xdr:colOff>
      <xdr:row>170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169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169</xdr:row>
      <xdr:rowOff>151190</xdr:rowOff>
    </xdr:from>
    <xdr:to>
      <xdr:col>4</xdr:col>
      <xdr:colOff>48381</xdr:colOff>
      <xdr:row>170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169</xdr:row>
      <xdr:rowOff>157238</xdr:rowOff>
    </xdr:from>
    <xdr:to>
      <xdr:col>2</xdr:col>
      <xdr:colOff>616856</xdr:colOff>
      <xdr:row>170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180398</xdr:colOff>
      <xdr:row>21</xdr:row>
      <xdr:rowOff>28864</xdr:rowOff>
    </xdr:from>
    <xdr:to>
      <xdr:col>7</xdr:col>
      <xdr:colOff>277813</xdr:colOff>
      <xdr:row>24</xdr:row>
      <xdr:rowOff>119063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30753181" y="3911023"/>
          <a:ext cx="97415" cy="696335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164109</xdr:colOff>
      <xdr:row>18</xdr:row>
      <xdr:rowOff>11042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22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22</xdr:row>
      <xdr:rowOff>184311</xdr:rowOff>
    </xdr:from>
    <xdr:to>
      <xdr:col>6</xdr:col>
      <xdr:colOff>622904</xdr:colOff>
      <xdr:row>27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27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74</xdr:row>
      <xdr:rowOff>107481</xdr:rowOff>
    </xdr:from>
    <xdr:to>
      <xdr:col>6</xdr:col>
      <xdr:colOff>254000</xdr:colOff>
      <xdr:row>74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74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74</xdr:row>
      <xdr:rowOff>134996</xdr:rowOff>
    </xdr:from>
    <xdr:to>
      <xdr:col>5</xdr:col>
      <xdr:colOff>607885</xdr:colOff>
      <xdr:row>77</xdr:row>
      <xdr:rowOff>184354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B937025-0FE2-1C26-145B-A8B9CF880FED}"/>
            </a:ext>
          </a:extLst>
        </xdr:cNvPr>
        <xdr:cNvCxnSpPr/>
      </xdr:nvCxnSpPr>
      <xdr:spPr>
        <a:xfrm>
          <a:off x="13553807147" y="14920254"/>
          <a:ext cx="1563" cy="66387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495318</xdr:colOff>
      <xdr:row>77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77</xdr:row>
      <xdr:rowOff>174405</xdr:rowOff>
    </xdr:from>
    <xdr:to>
      <xdr:col>5</xdr:col>
      <xdr:colOff>668749</xdr:colOff>
      <xdr:row>78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121</xdr:row>
      <xdr:rowOff>189258</xdr:rowOff>
    </xdr:from>
    <xdr:to>
      <xdr:col>4</xdr:col>
      <xdr:colOff>677655</xdr:colOff>
      <xdr:row>130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121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126</xdr:row>
      <xdr:rowOff>84217</xdr:rowOff>
    </xdr:from>
    <xdr:to>
      <xdr:col>3</xdr:col>
      <xdr:colOff>704058</xdr:colOff>
      <xdr:row>129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127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126</xdr:row>
      <xdr:rowOff>3577</xdr:rowOff>
    </xdr:from>
    <xdr:to>
      <xdr:col>4</xdr:col>
      <xdr:colOff>43713</xdr:colOff>
      <xdr:row>126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126</xdr:row>
      <xdr:rowOff>84217</xdr:rowOff>
    </xdr:from>
    <xdr:to>
      <xdr:col>5</xdr:col>
      <xdr:colOff>195385</xdr:colOff>
      <xdr:row>126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125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130</xdr:row>
      <xdr:rowOff>84217</xdr:rowOff>
    </xdr:from>
    <xdr:to>
      <xdr:col>5</xdr:col>
      <xdr:colOff>161698</xdr:colOff>
      <xdr:row>130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129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126</xdr:row>
      <xdr:rowOff>171804</xdr:rowOff>
    </xdr:from>
    <xdr:to>
      <xdr:col>5</xdr:col>
      <xdr:colOff>205490</xdr:colOff>
      <xdr:row>130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131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130</xdr:row>
      <xdr:rowOff>116220</xdr:rowOff>
    </xdr:from>
    <xdr:to>
      <xdr:col>5</xdr:col>
      <xdr:colOff>186962</xdr:colOff>
      <xdr:row>131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441556</xdr:colOff>
      <xdr:row>147</xdr:row>
      <xdr:rowOff>80849</xdr:rowOff>
    </xdr:from>
    <xdr:to>
      <xdr:col>4</xdr:col>
      <xdr:colOff>734377</xdr:colOff>
      <xdr:row>147</xdr:row>
      <xdr:rowOff>89864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18196658" y="29455915"/>
          <a:ext cx="1118152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146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320026</xdr:colOff>
      <xdr:row>147</xdr:row>
      <xdr:rowOff>163286</xdr:rowOff>
    </xdr:from>
    <xdr:to>
      <xdr:col>3</xdr:col>
      <xdr:colOff>350762</xdr:colOff>
      <xdr:row>152</xdr:row>
      <xdr:rowOff>175173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70CB6A05-827F-1068-89CF-12647CDC83E0}"/>
            </a:ext>
          </a:extLst>
        </xdr:cNvPr>
        <xdr:cNvCxnSpPr>
          <a:stCxn id="131" idx="4"/>
        </xdr:cNvCxnSpPr>
      </xdr:nvCxnSpPr>
      <xdr:spPr>
        <a:xfrm>
          <a:off x="13519405604" y="29538352"/>
          <a:ext cx="30736" cy="10224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67276</xdr:colOff>
      <xdr:row>152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149</xdr:row>
      <xdr:rowOff>73422</xdr:rowOff>
    </xdr:from>
    <xdr:to>
      <xdr:col>2</xdr:col>
      <xdr:colOff>646358</xdr:colOff>
      <xdr:row>150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599629</xdr:colOff>
      <xdr:row>149</xdr:row>
      <xdr:rowOff>170023</xdr:rowOff>
    </xdr:from>
    <xdr:to>
      <xdr:col>2</xdr:col>
      <xdr:colOff>606784</xdr:colOff>
      <xdr:row>152</xdr:row>
      <xdr:rowOff>168435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19974914" y="29949333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346879</xdr:colOff>
      <xdr:row>152</xdr:row>
      <xdr:rowOff>187795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149</xdr:row>
      <xdr:rowOff>66685</xdr:rowOff>
    </xdr:from>
    <xdr:to>
      <xdr:col>4</xdr:col>
      <xdr:colOff>43361</xdr:colOff>
      <xdr:row>150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798382</xdr:colOff>
      <xdr:row>150</xdr:row>
      <xdr:rowOff>25168</xdr:rowOff>
    </xdr:from>
    <xdr:to>
      <xdr:col>3</xdr:col>
      <xdr:colOff>805537</xdr:colOff>
      <xdr:row>153</xdr:row>
      <xdr:rowOff>23580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18950829" y="30006600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572581</xdr:colOff>
      <xdr:row>152</xdr:row>
      <xdr:rowOff>181057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153</xdr:row>
      <xdr:rowOff>163383</xdr:rowOff>
    </xdr:from>
    <xdr:to>
      <xdr:col>3</xdr:col>
      <xdr:colOff>783222</xdr:colOff>
      <xdr:row>155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525517</xdr:colOff>
      <xdr:row>164</xdr:row>
      <xdr:rowOff>171804</xdr:rowOff>
    </xdr:from>
    <xdr:to>
      <xdr:col>2</xdr:col>
      <xdr:colOff>538992</xdr:colOff>
      <xdr:row>169</xdr:row>
      <xdr:rowOff>104429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164</xdr:row>
      <xdr:rowOff>104639</xdr:rowOff>
    </xdr:from>
    <xdr:to>
      <xdr:col>3</xdr:col>
      <xdr:colOff>256439</xdr:colOff>
      <xdr:row>172</xdr:row>
      <xdr:rowOff>149522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164</xdr:row>
      <xdr:rowOff>151591</xdr:rowOff>
    </xdr:from>
    <xdr:to>
      <xdr:col>2</xdr:col>
      <xdr:colOff>461512</xdr:colOff>
      <xdr:row>168</xdr:row>
      <xdr:rowOff>97692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163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166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178</xdr:row>
      <xdr:rowOff>205619</xdr:rowOff>
    </xdr:from>
    <xdr:to>
      <xdr:col>4</xdr:col>
      <xdr:colOff>810382</xdr:colOff>
      <xdr:row>189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188</xdr:row>
      <xdr:rowOff>187475</xdr:rowOff>
    </xdr:from>
    <xdr:to>
      <xdr:col>5</xdr:col>
      <xdr:colOff>157239</xdr:colOff>
      <xdr:row>188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180</xdr:row>
      <xdr:rowOff>54428</xdr:rowOff>
    </xdr:from>
    <xdr:to>
      <xdr:col>4</xdr:col>
      <xdr:colOff>405190</xdr:colOff>
      <xdr:row>187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179</xdr:row>
      <xdr:rowOff>175382</xdr:rowOff>
    </xdr:from>
    <xdr:to>
      <xdr:col>4</xdr:col>
      <xdr:colOff>350763</xdr:colOff>
      <xdr:row>188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179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183</xdr:row>
      <xdr:rowOff>84666</xdr:rowOff>
    </xdr:from>
    <xdr:to>
      <xdr:col>3</xdr:col>
      <xdr:colOff>417286</xdr:colOff>
      <xdr:row>184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186</xdr:row>
      <xdr:rowOff>30237</xdr:rowOff>
    </xdr:from>
    <xdr:to>
      <xdr:col>5</xdr:col>
      <xdr:colOff>6047</xdr:colOff>
      <xdr:row>186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185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185</xdr:row>
      <xdr:rowOff>151190</xdr:rowOff>
    </xdr:from>
    <xdr:to>
      <xdr:col>4</xdr:col>
      <xdr:colOff>48381</xdr:colOff>
      <xdr:row>186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185</xdr:row>
      <xdr:rowOff>157238</xdr:rowOff>
    </xdr:from>
    <xdr:to>
      <xdr:col>2</xdr:col>
      <xdr:colOff>616856</xdr:colOff>
      <xdr:row>186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180</xdr:row>
      <xdr:rowOff>171804</xdr:rowOff>
    </xdr:from>
    <xdr:to>
      <xdr:col>2</xdr:col>
      <xdr:colOff>538992</xdr:colOff>
      <xdr:row>185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180</xdr:row>
      <xdr:rowOff>104639</xdr:rowOff>
    </xdr:from>
    <xdr:to>
      <xdr:col>3</xdr:col>
      <xdr:colOff>256439</xdr:colOff>
      <xdr:row>188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180</xdr:row>
      <xdr:rowOff>151591</xdr:rowOff>
    </xdr:from>
    <xdr:to>
      <xdr:col>2</xdr:col>
      <xdr:colOff>461512</xdr:colOff>
      <xdr:row>184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179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182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569311</xdr:colOff>
      <xdr:row>180</xdr:row>
      <xdr:rowOff>134748</xdr:rowOff>
    </xdr:from>
    <xdr:to>
      <xdr:col>4</xdr:col>
      <xdr:colOff>771433</xdr:colOff>
      <xdr:row>185</xdr:row>
      <xdr:rowOff>188648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18159602" y="36179841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194</xdr:row>
      <xdr:rowOff>70743</xdr:rowOff>
    </xdr:from>
    <xdr:to>
      <xdr:col>5</xdr:col>
      <xdr:colOff>804335</xdr:colOff>
      <xdr:row>211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210</xdr:row>
      <xdr:rowOff>178541</xdr:rowOff>
    </xdr:from>
    <xdr:to>
      <xdr:col>6</xdr:col>
      <xdr:colOff>157239</xdr:colOff>
      <xdr:row>210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193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202</xdr:row>
      <xdr:rowOff>54428</xdr:rowOff>
    </xdr:from>
    <xdr:to>
      <xdr:col>5</xdr:col>
      <xdr:colOff>405190</xdr:colOff>
      <xdr:row>209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194</xdr:row>
      <xdr:rowOff>33687</xdr:rowOff>
    </xdr:from>
    <xdr:to>
      <xdr:col>5</xdr:col>
      <xdr:colOff>350763</xdr:colOff>
      <xdr:row>210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208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193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205</xdr:row>
      <xdr:rowOff>84666</xdr:rowOff>
    </xdr:from>
    <xdr:to>
      <xdr:col>4</xdr:col>
      <xdr:colOff>417286</xdr:colOff>
      <xdr:row>206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208</xdr:row>
      <xdr:rowOff>23581</xdr:rowOff>
    </xdr:from>
    <xdr:to>
      <xdr:col>6</xdr:col>
      <xdr:colOff>6047</xdr:colOff>
      <xdr:row>208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207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207</xdr:row>
      <xdr:rowOff>151190</xdr:rowOff>
    </xdr:from>
    <xdr:to>
      <xdr:col>5</xdr:col>
      <xdr:colOff>48381</xdr:colOff>
      <xdr:row>208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207</xdr:row>
      <xdr:rowOff>157238</xdr:rowOff>
    </xdr:from>
    <xdr:to>
      <xdr:col>3</xdr:col>
      <xdr:colOff>616856</xdr:colOff>
      <xdr:row>208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202</xdr:row>
      <xdr:rowOff>171804</xdr:rowOff>
    </xdr:from>
    <xdr:to>
      <xdr:col>3</xdr:col>
      <xdr:colOff>538992</xdr:colOff>
      <xdr:row>207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194</xdr:row>
      <xdr:rowOff>141485</xdr:rowOff>
    </xdr:from>
    <xdr:to>
      <xdr:col>4</xdr:col>
      <xdr:colOff>256439</xdr:colOff>
      <xdr:row>210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202</xdr:row>
      <xdr:rowOff>151591</xdr:rowOff>
    </xdr:from>
    <xdr:to>
      <xdr:col>3</xdr:col>
      <xdr:colOff>461512</xdr:colOff>
      <xdr:row>206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194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204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202</xdr:row>
      <xdr:rowOff>134748</xdr:rowOff>
    </xdr:from>
    <xdr:to>
      <xdr:col>5</xdr:col>
      <xdr:colOff>771433</xdr:colOff>
      <xdr:row>207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18159602" y="39818037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363820</xdr:colOff>
      <xdr:row>198</xdr:row>
      <xdr:rowOff>104958</xdr:rowOff>
    </xdr:from>
    <xdr:to>
      <xdr:col>4</xdr:col>
      <xdr:colOff>250229</xdr:colOff>
      <xdr:row>209</xdr:row>
      <xdr:rowOff>3369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19506137" y="38979759"/>
          <a:ext cx="2362404" cy="212175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286340</xdr:colOff>
      <xdr:row>201</xdr:row>
      <xdr:rowOff>64006</xdr:rowOff>
    </xdr:from>
    <xdr:to>
      <xdr:col>3</xdr:col>
      <xdr:colOff>417719</xdr:colOff>
      <xdr:row>202</xdr:row>
      <xdr:rowOff>16844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19338647" y="39545173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207</xdr:row>
      <xdr:rowOff>141485</xdr:rowOff>
    </xdr:from>
    <xdr:to>
      <xdr:col>1</xdr:col>
      <xdr:colOff>636684</xdr:colOff>
      <xdr:row>208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10106</xdr:colOff>
      <xdr:row>200</xdr:row>
      <xdr:rowOff>161698</xdr:rowOff>
    </xdr:from>
    <xdr:to>
      <xdr:col>2</xdr:col>
      <xdr:colOff>259390</xdr:colOff>
      <xdr:row>210</xdr:row>
      <xdr:rowOff>154960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20322308" y="39440743"/>
          <a:ext cx="1899947" cy="201448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617444</xdr:colOff>
      <xdr:row>194</xdr:row>
      <xdr:rowOff>64006</xdr:rowOff>
    </xdr:from>
    <xdr:to>
      <xdr:col>1</xdr:col>
      <xdr:colOff>667002</xdr:colOff>
      <xdr:row>207</xdr:row>
      <xdr:rowOff>164178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>
          <a:endCxn id="224" idx="1"/>
        </xdr:cNvCxnSpPr>
      </xdr:nvCxnSpPr>
      <xdr:spPr>
        <a:xfrm>
          <a:off x="13520740027" y="38332441"/>
          <a:ext cx="49558" cy="252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tabSelected="1" zoomScale="294" workbookViewId="0">
      <selection activeCell="A20" sqref="A20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2416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2417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245" workbookViewId="0">
      <selection activeCell="H17" sqref="H17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1337</v>
      </c>
      <c r="B1" s="104"/>
      <c r="C1" s="104"/>
      <c r="D1" s="104"/>
      <c r="E1" s="104"/>
      <c r="F1" s="104"/>
      <c r="G1" s="104"/>
      <c r="H1" s="204">
        <v>45490</v>
      </c>
    </row>
    <row r="3" spans="1:8">
      <c r="A3" s="136" t="s">
        <v>1338</v>
      </c>
      <c r="B3" s="136"/>
      <c r="C3" s="136"/>
      <c r="D3" s="136"/>
      <c r="E3" s="136"/>
      <c r="F3" s="136"/>
      <c r="G3" s="136"/>
      <c r="H3" s="136"/>
    </row>
    <row r="4" spans="1:8">
      <c r="A4" s="1" t="s">
        <v>1339</v>
      </c>
    </row>
    <row r="5" spans="1:8">
      <c r="A5" s="1" t="s">
        <v>1340</v>
      </c>
    </row>
    <row r="6" spans="1:8">
      <c r="A6" s="1" t="s">
        <v>1341</v>
      </c>
    </row>
    <row r="7" spans="1:8">
      <c r="A7" s="1" t="s">
        <v>1342</v>
      </c>
    </row>
    <row r="8" spans="1:8">
      <c r="A8" s="1" t="s">
        <v>1343</v>
      </c>
    </row>
    <row r="9" spans="1:8">
      <c r="A9" s="1" t="s">
        <v>1344</v>
      </c>
    </row>
    <row r="10" spans="1:8">
      <c r="A10" s="1" t="s">
        <v>1345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205" t="s">
        <v>1375</v>
      </c>
      <c r="B12" s="205"/>
      <c r="C12" s="205"/>
      <c r="D12" s="205"/>
      <c r="E12" s="205"/>
      <c r="F12" s="205"/>
      <c r="G12" s="205"/>
      <c r="H12" s="205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1376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1377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1494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1495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1496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1497</v>
      </c>
      <c r="C32" s="12"/>
      <c r="D32" s="12"/>
      <c r="E32" s="12"/>
      <c r="F32" s="12"/>
      <c r="G32" s="12"/>
      <c r="H32" s="12"/>
    </row>
    <row r="33" spans="1:8">
      <c r="B33" s="12" t="s">
        <v>1498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1378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1379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1380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1381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1499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1500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1501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1382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1383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1384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1502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1503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1504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205" t="s">
        <v>1385</v>
      </c>
      <c r="B68" s="206"/>
      <c r="C68" s="206"/>
      <c r="D68" s="206"/>
      <c r="E68" s="206"/>
      <c r="F68" s="206"/>
      <c r="G68" s="206"/>
      <c r="H68" s="206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1505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1506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207" t="s">
        <v>1351</v>
      </c>
      <c r="B96" s="208"/>
      <c r="C96" s="208"/>
      <c r="D96" s="208"/>
      <c r="E96" s="208"/>
      <c r="F96" s="208"/>
      <c r="G96" s="208"/>
      <c r="H96" s="208"/>
    </row>
    <row r="97" spans="1:8">
      <c r="A97" s="208" t="s">
        <v>1352</v>
      </c>
      <c r="B97" s="208"/>
      <c r="C97" s="208"/>
      <c r="D97" s="208"/>
      <c r="E97" s="208"/>
      <c r="F97" s="208"/>
      <c r="G97" s="208"/>
      <c r="H97" s="208"/>
    </row>
    <row r="98" spans="1:8">
      <c r="A98" s="208" t="s">
        <v>1353</v>
      </c>
      <c r="B98" s="208"/>
      <c r="C98" s="208"/>
      <c r="D98" s="208"/>
      <c r="E98" s="208"/>
      <c r="F98" s="208"/>
      <c r="G98" s="208"/>
      <c r="H98" s="208"/>
    </row>
    <row r="99" spans="1:8">
      <c r="A99" s="208" t="s">
        <v>1354</v>
      </c>
      <c r="B99" s="208"/>
      <c r="C99" s="208"/>
      <c r="D99" s="208"/>
      <c r="E99" s="208"/>
      <c r="F99" s="208"/>
      <c r="G99" s="208"/>
      <c r="H99" s="208"/>
    </row>
    <row r="100" spans="1:8">
      <c r="A100" s="208" t="s">
        <v>1355</v>
      </c>
      <c r="B100" s="208"/>
      <c r="C100" s="208"/>
      <c r="D100" s="209" t="s">
        <v>1356</v>
      </c>
      <c r="E100" s="208"/>
      <c r="F100" s="208"/>
      <c r="G100" s="208"/>
      <c r="H100" s="208"/>
    </row>
    <row r="101" spans="1:8">
      <c r="A101" s="208" t="s">
        <v>1357</v>
      </c>
      <c r="B101" s="208"/>
      <c r="C101" s="208"/>
      <c r="D101" s="208"/>
      <c r="E101" s="208"/>
      <c r="F101" s="208"/>
      <c r="G101" s="208"/>
      <c r="H101" s="208"/>
    </row>
    <row r="102" spans="1:8">
      <c r="A102" s="208" t="s">
        <v>1358</v>
      </c>
      <c r="B102" s="208"/>
      <c r="C102" s="208"/>
      <c r="D102" s="208"/>
      <c r="E102" s="208"/>
      <c r="F102" s="208"/>
      <c r="G102" s="208"/>
      <c r="H102" s="208"/>
    </row>
    <row r="103" spans="1:8">
      <c r="A103" s="208"/>
      <c r="B103" s="208"/>
      <c r="C103" s="208"/>
      <c r="D103" s="208"/>
      <c r="E103" s="208"/>
      <c r="F103" s="208"/>
      <c r="G103" s="208"/>
      <c r="H103" s="208"/>
    </row>
    <row r="104" spans="1:8">
      <c r="A104" s="207" t="s">
        <v>1359</v>
      </c>
      <c r="B104" s="208"/>
      <c r="C104" s="208"/>
      <c r="D104" s="208"/>
      <c r="E104" s="208"/>
      <c r="F104" s="208"/>
      <c r="G104" s="208"/>
      <c r="H104" s="208"/>
    </row>
    <row r="105" spans="1:8">
      <c r="A105" s="208" t="s">
        <v>1360</v>
      </c>
      <c r="B105" s="208"/>
      <c r="C105" s="208"/>
      <c r="D105" s="208"/>
      <c r="E105" s="208"/>
      <c r="F105" s="208"/>
      <c r="G105" s="208"/>
      <c r="H105" s="208"/>
    </row>
    <row r="106" spans="1:8">
      <c r="A106" s="208" t="s">
        <v>1361</v>
      </c>
      <c r="B106" s="208"/>
      <c r="C106" s="208"/>
      <c r="D106" s="208"/>
      <c r="E106" s="208"/>
      <c r="F106" s="208"/>
      <c r="G106" s="208"/>
      <c r="H106" s="208"/>
    </row>
    <row r="107" spans="1:8">
      <c r="A107" s="208" t="s">
        <v>1362</v>
      </c>
      <c r="B107" s="208"/>
      <c r="C107" s="208"/>
      <c r="D107" s="208"/>
      <c r="E107" s="208"/>
      <c r="F107" s="208"/>
      <c r="G107" s="208"/>
      <c r="H107" s="208"/>
    </row>
    <row r="108" spans="1:8">
      <c r="A108" s="208" t="s">
        <v>1363</v>
      </c>
      <c r="B108" s="208"/>
      <c r="C108" s="208"/>
      <c r="D108" s="208" t="s">
        <v>1356</v>
      </c>
      <c r="E108" s="208" t="s">
        <v>1364</v>
      </c>
      <c r="F108" s="208"/>
      <c r="G108" s="208"/>
      <c r="H108" s="208"/>
    </row>
    <row r="109" spans="1:8">
      <c r="A109" s="208"/>
      <c r="B109" s="208"/>
      <c r="C109" s="208"/>
      <c r="D109" s="208"/>
      <c r="E109" s="208"/>
      <c r="F109" s="208"/>
      <c r="G109" s="208"/>
      <c r="H109" s="208"/>
    </row>
    <row r="110" spans="1:8">
      <c r="A110" s="207" t="s">
        <v>1365</v>
      </c>
      <c r="B110" s="208"/>
      <c r="C110" s="208"/>
      <c r="D110" s="208"/>
      <c r="E110" s="208"/>
      <c r="F110" s="208"/>
      <c r="G110" s="208"/>
      <c r="H110" s="208"/>
    </row>
    <row r="111" spans="1:8">
      <c r="A111" s="208" t="s">
        <v>1366</v>
      </c>
      <c r="B111" s="208"/>
      <c r="C111" s="208"/>
      <c r="D111" s="208"/>
      <c r="E111" s="208"/>
      <c r="F111" s="208"/>
      <c r="G111" s="208"/>
      <c r="H111" s="208"/>
    </row>
    <row r="112" spans="1:8">
      <c r="A112" s="208" t="s">
        <v>1367</v>
      </c>
      <c r="B112" s="208"/>
      <c r="C112" s="208"/>
      <c r="D112" s="208"/>
      <c r="E112" s="208"/>
      <c r="F112" s="208"/>
      <c r="G112" s="208"/>
      <c r="H112" s="208"/>
    </row>
    <row r="113" spans="1:8">
      <c r="A113" s="208" t="s">
        <v>1368</v>
      </c>
      <c r="B113" s="208"/>
      <c r="C113" s="210" t="s">
        <v>1369</v>
      </c>
      <c r="D113" s="208"/>
      <c r="E113" s="208"/>
      <c r="F113" s="208"/>
      <c r="G113" s="208"/>
      <c r="H113" s="208"/>
    </row>
    <row r="114" spans="1:8">
      <c r="A114" s="208"/>
      <c r="B114" s="208"/>
      <c r="C114" s="208"/>
      <c r="D114" s="208"/>
      <c r="E114" s="208"/>
      <c r="F114" s="208"/>
      <c r="G114" s="208"/>
      <c r="H114" s="208"/>
    </row>
    <row r="115" spans="1:8">
      <c r="A115" s="207" t="s">
        <v>1370</v>
      </c>
      <c r="B115" s="208"/>
      <c r="C115" s="208"/>
      <c r="D115" s="208"/>
      <c r="E115" s="208"/>
      <c r="F115" s="208"/>
      <c r="G115" s="208"/>
      <c r="H115" s="208"/>
    </row>
    <row r="116" spans="1:8">
      <c r="A116" s="208" t="s">
        <v>1371</v>
      </c>
      <c r="B116" s="208"/>
      <c r="C116" s="208"/>
      <c r="D116" s="208"/>
      <c r="E116" s="208"/>
      <c r="F116" s="208"/>
      <c r="G116" s="208"/>
      <c r="H116" s="208"/>
    </row>
    <row r="117" spans="1:8">
      <c r="A117" s="208" t="s">
        <v>1372</v>
      </c>
      <c r="B117" s="208"/>
      <c r="C117" s="208"/>
      <c r="D117" s="208"/>
      <c r="E117" s="208"/>
      <c r="F117" s="208"/>
      <c r="G117" s="208"/>
      <c r="H117" s="208"/>
    </row>
    <row r="118" spans="1:8">
      <c r="A118" s="208" t="s">
        <v>1373</v>
      </c>
      <c r="B118" s="208"/>
      <c r="C118" s="208"/>
      <c r="D118" s="208"/>
      <c r="E118" s="208"/>
      <c r="F118" s="208"/>
      <c r="G118" s="208"/>
      <c r="H118" s="208"/>
    </row>
    <row r="119" spans="1:8">
      <c r="A119" s="208" t="s">
        <v>1374</v>
      </c>
      <c r="B119" s="208"/>
      <c r="C119" s="208"/>
      <c r="D119" s="208"/>
      <c r="E119" s="208"/>
      <c r="F119" s="208"/>
      <c r="G119" s="208"/>
      <c r="H119" s="208"/>
    </row>
    <row r="120" spans="1:8">
      <c r="A120" s="208"/>
      <c r="B120" s="208"/>
      <c r="C120" s="208"/>
      <c r="D120" s="208"/>
      <c r="E120" s="208"/>
      <c r="F120" s="208"/>
      <c r="G120" s="208"/>
      <c r="H120" s="208"/>
    </row>
    <row r="121" spans="1:8">
      <c r="A121" s="208"/>
      <c r="B121" s="208"/>
      <c r="C121" s="208"/>
      <c r="D121" s="208"/>
      <c r="E121" s="209" t="s">
        <v>974</v>
      </c>
      <c r="F121" s="208" t="s">
        <v>1507</v>
      </c>
      <c r="G121" s="208"/>
      <c r="H121" s="208"/>
    </row>
    <row r="122" spans="1:8">
      <c r="A122" s="208"/>
      <c r="B122" s="208"/>
      <c r="C122" s="208"/>
      <c r="D122" s="208"/>
      <c r="E122" s="208"/>
      <c r="F122" s="208" t="s">
        <v>1508</v>
      </c>
      <c r="G122" s="208"/>
      <c r="H122" s="208"/>
    </row>
    <row r="123" spans="1:8">
      <c r="A123" s="208"/>
      <c r="B123" s="208"/>
      <c r="C123" s="208"/>
      <c r="D123" s="208"/>
      <c r="E123" s="208"/>
      <c r="F123" s="208" t="s">
        <v>1509</v>
      </c>
      <c r="G123" s="208"/>
      <c r="H123" s="208"/>
    </row>
    <row r="124" spans="1:8">
      <c r="A124" s="208"/>
      <c r="B124" s="208"/>
      <c r="C124" s="208"/>
      <c r="D124" s="208"/>
      <c r="E124" s="208"/>
      <c r="F124" s="208" t="s">
        <v>1510</v>
      </c>
      <c r="G124" s="208"/>
      <c r="H124" s="208"/>
    </row>
    <row r="125" spans="1:8">
      <c r="A125" s="208"/>
      <c r="B125" s="208"/>
      <c r="C125" s="208"/>
      <c r="D125" s="208"/>
      <c r="E125" s="208"/>
      <c r="F125" s="208" t="s">
        <v>1511</v>
      </c>
      <c r="G125" s="208"/>
      <c r="H125" s="208"/>
    </row>
    <row r="126" spans="1:8">
      <c r="A126" s="208"/>
      <c r="B126" s="208"/>
      <c r="C126" s="208"/>
      <c r="D126" s="208"/>
      <c r="E126" s="208"/>
      <c r="F126" s="208" t="s">
        <v>1512</v>
      </c>
      <c r="G126" s="208"/>
      <c r="H126" s="208"/>
    </row>
    <row r="127" spans="1:8">
      <c r="A127" s="208"/>
      <c r="B127" s="209" t="s">
        <v>827</v>
      </c>
      <c r="C127" s="208"/>
      <c r="D127" s="208"/>
      <c r="E127" s="208"/>
      <c r="F127" s="208"/>
      <c r="G127" s="208"/>
      <c r="H127" s="208"/>
    </row>
    <row r="128" spans="1:8">
      <c r="A128" s="208"/>
      <c r="B128" s="208"/>
      <c r="C128" s="208"/>
      <c r="D128" s="208"/>
      <c r="E128" s="208"/>
      <c r="F128" s="208" t="s">
        <v>1513</v>
      </c>
      <c r="G128" s="208"/>
      <c r="H128" s="208"/>
    </row>
    <row r="129" spans="1:8">
      <c r="A129" s="208"/>
      <c r="B129" s="208"/>
      <c r="C129" s="208"/>
      <c r="D129" s="208"/>
      <c r="E129" s="208"/>
      <c r="F129" s="208" t="s">
        <v>1514</v>
      </c>
      <c r="G129" s="208"/>
      <c r="H129" s="208"/>
    </row>
    <row r="130" spans="1:8">
      <c r="A130" s="208"/>
      <c r="B130" s="208"/>
      <c r="C130" s="208"/>
      <c r="D130" s="208"/>
      <c r="E130" s="208"/>
      <c r="F130" s="208" t="s">
        <v>1515</v>
      </c>
      <c r="G130" s="208"/>
      <c r="H130" s="208"/>
    </row>
    <row r="131" spans="1:8">
      <c r="A131" s="208"/>
      <c r="B131" s="208"/>
      <c r="C131" s="208"/>
      <c r="D131" s="208"/>
      <c r="E131" s="208"/>
      <c r="F131" s="208"/>
      <c r="G131" s="208"/>
      <c r="H131" s="208"/>
    </row>
    <row r="132" spans="1:8">
      <c r="A132" s="208"/>
      <c r="B132" s="208"/>
      <c r="C132" s="208"/>
      <c r="D132" s="208"/>
      <c r="E132" s="208"/>
      <c r="F132" s="208"/>
      <c r="G132" s="208"/>
      <c r="H132" s="208"/>
    </row>
    <row r="133" spans="1:8">
      <c r="A133" s="208"/>
      <c r="B133" s="208"/>
      <c r="C133" s="208"/>
      <c r="D133" s="208"/>
      <c r="E133" s="208"/>
      <c r="F133" s="208"/>
      <c r="G133" s="208"/>
      <c r="H133" s="208"/>
    </row>
    <row r="134" spans="1:8">
      <c r="A134" s="208"/>
      <c r="B134" s="208"/>
      <c r="C134" s="208"/>
      <c r="D134" s="208"/>
      <c r="E134" s="208"/>
      <c r="F134" s="208"/>
      <c r="G134" s="208"/>
      <c r="H134" s="208"/>
    </row>
    <row r="136" spans="1:8">
      <c r="A136" s="205" t="s">
        <v>1469</v>
      </c>
      <c r="B136" s="206"/>
      <c r="C136" s="206"/>
      <c r="D136" s="206"/>
      <c r="E136" s="206"/>
      <c r="F136" s="206"/>
      <c r="G136" s="206"/>
      <c r="H136" s="206"/>
    </row>
    <row r="149" spans="1:1">
      <c r="A149" s="1" t="s">
        <v>354</v>
      </c>
    </row>
    <row r="151" spans="1:1">
      <c r="A151" s="1" t="s">
        <v>1470</v>
      </c>
    </row>
    <row r="152" spans="1:1">
      <c r="A152" s="1" t="s">
        <v>1471</v>
      </c>
    </row>
    <row r="166" spans="1:8">
      <c r="A166" s="12" t="s">
        <v>1472</v>
      </c>
      <c r="B166" s="12"/>
      <c r="C166" s="12"/>
      <c r="D166" s="12"/>
      <c r="E166" s="12"/>
    </row>
    <row r="167" spans="1:8">
      <c r="A167" s="1" t="s">
        <v>1473</v>
      </c>
    </row>
    <row r="168" spans="1:8">
      <c r="A168" s="1" t="s">
        <v>1474</v>
      </c>
    </row>
    <row r="169" spans="1:8">
      <c r="A169" s="1" t="s">
        <v>1475</v>
      </c>
    </row>
    <row r="170" spans="1:8">
      <c r="A170" s="1" t="s">
        <v>1476</v>
      </c>
    </row>
    <row r="172" spans="1:8">
      <c r="A172" s="226" t="s">
        <v>1477</v>
      </c>
      <c r="B172" s="226"/>
      <c r="C172" s="226"/>
      <c r="D172" s="226"/>
      <c r="E172" s="226"/>
      <c r="F172" s="226"/>
      <c r="G172" s="226"/>
      <c r="H172" s="226"/>
    </row>
    <row r="188" spans="1:1">
      <c r="A188" s="1" t="s">
        <v>354</v>
      </c>
    </row>
    <row r="203" spans="1:8">
      <c r="A203" s="208" t="s">
        <v>1478</v>
      </c>
    </row>
    <row r="204" spans="1:8">
      <c r="A204" s="208" t="s">
        <v>1479</v>
      </c>
    </row>
    <row r="205" spans="1:8">
      <c r="A205" s="208" t="s">
        <v>1480</v>
      </c>
    </row>
    <row r="206" spans="1:8">
      <c r="A206" s="220" t="s">
        <v>1481</v>
      </c>
    </row>
    <row r="208" spans="1:8">
      <c r="A208" s="205" t="s">
        <v>1386</v>
      </c>
      <c r="B208" s="206"/>
      <c r="C208" s="206"/>
      <c r="D208" s="206"/>
      <c r="E208" s="206"/>
      <c r="F208" s="206"/>
      <c r="G208" s="206"/>
      <c r="H208" s="206"/>
    </row>
    <row r="220" spans="1:1">
      <c r="A220" s="1" t="s">
        <v>354</v>
      </c>
    </row>
    <row r="222" spans="1:1">
      <c r="A222" s="1" t="s">
        <v>1346</v>
      </c>
    </row>
    <row r="223" spans="1:1">
      <c r="A223" s="1" t="s">
        <v>1347</v>
      </c>
    </row>
    <row r="224" spans="1:1">
      <c r="A224" s="1" t="s">
        <v>1348</v>
      </c>
    </row>
    <row r="225" spans="1:8">
      <c r="H225" s="1" t="s">
        <v>1516</v>
      </c>
    </row>
    <row r="226" spans="1:8">
      <c r="H226" s="1" t="s">
        <v>1517</v>
      </c>
    </row>
    <row r="227" spans="1:8">
      <c r="H227" s="1" t="s">
        <v>1518</v>
      </c>
    </row>
    <row r="228" spans="1:8">
      <c r="H228" s="1" t="s">
        <v>1519</v>
      </c>
    </row>
    <row r="229" spans="1:8">
      <c r="H229" s="1" t="s">
        <v>1520</v>
      </c>
    </row>
    <row r="230" spans="1:8">
      <c r="H230" s="1" t="s">
        <v>1521</v>
      </c>
    </row>
    <row r="231" spans="1:8">
      <c r="H231" s="1" t="s">
        <v>1522</v>
      </c>
    </row>
    <row r="232" spans="1:8">
      <c r="H232" s="1" t="s">
        <v>1523</v>
      </c>
    </row>
    <row r="233" spans="1:8">
      <c r="H233" s="1" t="s">
        <v>1524</v>
      </c>
    </row>
    <row r="234" spans="1:8">
      <c r="H234" s="1" t="s">
        <v>1525</v>
      </c>
    </row>
    <row r="235" spans="1:8">
      <c r="H235" s="1" t="s">
        <v>1526</v>
      </c>
    </row>
    <row r="236" spans="1:8">
      <c r="H236" s="1" t="s">
        <v>1527</v>
      </c>
    </row>
    <row r="237" spans="1:8">
      <c r="H237" s="1" t="s">
        <v>1528</v>
      </c>
    </row>
    <row r="238" spans="1:8">
      <c r="H238" s="1" t="s">
        <v>1529</v>
      </c>
    </row>
    <row r="239" spans="1:8">
      <c r="H239" s="1" t="s">
        <v>1530</v>
      </c>
    </row>
    <row r="240" spans="1:8">
      <c r="A240" s="1" t="s">
        <v>1349</v>
      </c>
      <c r="H240" s="1" t="s">
        <v>1531</v>
      </c>
    </row>
    <row r="241" spans="1:8">
      <c r="A241" s="1" t="s">
        <v>1350</v>
      </c>
      <c r="H241" s="1" t="s">
        <v>1532</v>
      </c>
    </row>
    <row r="245" spans="1:8">
      <c r="A245" s="205" t="s">
        <v>1387</v>
      </c>
      <c r="B245" s="205"/>
      <c r="C245" s="205"/>
      <c r="D245" s="205"/>
      <c r="E245" s="205"/>
      <c r="F245" s="205"/>
      <c r="G245" s="205"/>
      <c r="H245" s="205"/>
    </row>
    <row r="275" spans="1:26" customFormat="1" ht="34">
      <c r="A275" s="207"/>
      <c r="B275" s="211"/>
      <c r="C275" s="216" t="s">
        <v>1388</v>
      </c>
      <c r="D275" s="216" t="s">
        <v>1389</v>
      </c>
      <c r="E275" s="216" t="s">
        <v>1413</v>
      </c>
      <c r="F275" s="216" t="s">
        <v>1414</v>
      </c>
      <c r="G275" s="208"/>
      <c r="H275" s="208"/>
      <c r="I275" s="208"/>
      <c r="J275" s="208"/>
      <c r="K275" s="208"/>
      <c r="L275" s="208"/>
      <c r="M275" s="208"/>
      <c r="N275" s="208"/>
      <c r="O275" s="208"/>
      <c r="P275" s="208"/>
      <c r="Q275" s="208"/>
      <c r="R275" s="208"/>
      <c r="S275" s="208"/>
      <c r="T275" s="208"/>
      <c r="U275" s="208"/>
      <c r="V275" s="208"/>
      <c r="W275" s="208"/>
      <c r="X275" s="208"/>
      <c r="Y275" s="208"/>
      <c r="Z275" s="208"/>
    </row>
    <row r="276" spans="1:26" customFormat="1">
      <c r="A276" s="207"/>
      <c r="B276" s="211" t="s">
        <v>1390</v>
      </c>
      <c r="C276" s="212">
        <v>6</v>
      </c>
      <c r="D276" s="212">
        <v>6</v>
      </c>
      <c r="E276" s="213" t="s">
        <v>1391</v>
      </c>
      <c r="F276" s="214" t="s">
        <v>1392</v>
      </c>
      <c r="G276" s="208"/>
      <c r="H276" s="208"/>
      <c r="I276" s="208"/>
      <c r="J276" s="208"/>
      <c r="K276" s="208"/>
      <c r="L276" s="208"/>
      <c r="M276" s="208"/>
      <c r="N276" s="208"/>
      <c r="O276" s="208"/>
      <c r="P276" s="208"/>
      <c r="Q276" s="208"/>
      <c r="R276" s="208"/>
      <c r="S276" s="208"/>
      <c r="T276" s="208"/>
      <c r="U276" s="208"/>
      <c r="V276" s="208"/>
      <c r="W276" s="208"/>
      <c r="X276" s="208"/>
      <c r="Y276" s="208"/>
      <c r="Z276" s="208"/>
    </row>
    <row r="277" spans="1:26" customFormat="1">
      <c r="A277" s="207"/>
      <c r="B277" s="211" t="s">
        <v>1393</v>
      </c>
      <c r="C277" s="212">
        <v>10</v>
      </c>
      <c r="D277" s="212">
        <v>20</v>
      </c>
      <c r="E277" s="214" t="s">
        <v>1394</v>
      </c>
      <c r="F277" s="213" t="s">
        <v>1395</v>
      </c>
      <c r="G277" s="208"/>
      <c r="H277" s="208"/>
      <c r="I277" s="208"/>
      <c r="J277" s="208"/>
      <c r="K277" s="208"/>
      <c r="L277" s="208"/>
      <c r="M277" s="208"/>
      <c r="N277" s="208"/>
      <c r="O277" s="208"/>
      <c r="P277" s="208"/>
      <c r="Q277" s="208"/>
      <c r="R277" s="208"/>
      <c r="S277" s="208"/>
      <c r="T277" s="208"/>
      <c r="U277" s="208"/>
      <c r="V277" s="208"/>
      <c r="W277" s="208"/>
      <c r="X277" s="208"/>
      <c r="Y277" s="208"/>
      <c r="Z277" s="208"/>
    </row>
    <row r="278" spans="1:26" customFormat="1">
      <c r="A278" s="207"/>
      <c r="B278" s="208"/>
      <c r="C278" s="208"/>
      <c r="D278" s="208"/>
      <c r="E278" s="208"/>
      <c r="F278" s="208"/>
      <c r="G278" s="208"/>
      <c r="H278" s="208"/>
      <c r="I278" s="208"/>
      <c r="J278" s="208"/>
      <c r="K278" s="208"/>
      <c r="L278" s="208"/>
      <c r="M278" s="208"/>
      <c r="N278" s="208"/>
      <c r="O278" s="208"/>
      <c r="P278" s="208"/>
      <c r="Q278" s="208"/>
      <c r="R278" s="208"/>
      <c r="S278" s="208"/>
      <c r="T278" s="208"/>
      <c r="U278" s="208"/>
      <c r="V278" s="208"/>
      <c r="W278" s="208"/>
      <c r="X278" s="208"/>
      <c r="Y278" s="208"/>
      <c r="Z278" s="208"/>
    </row>
    <row r="279" spans="1:26" customFormat="1">
      <c r="A279" s="215" t="s">
        <v>1396</v>
      </c>
      <c r="B279" s="208"/>
      <c r="C279" s="208"/>
      <c r="D279" s="208"/>
      <c r="E279" s="208"/>
      <c r="F279" s="208"/>
      <c r="G279" s="208"/>
      <c r="H279" s="208"/>
      <c r="I279" s="208"/>
      <c r="J279" s="208"/>
      <c r="K279" s="208"/>
      <c r="L279" s="208"/>
      <c r="M279" s="208"/>
      <c r="N279" s="208"/>
      <c r="O279" s="208"/>
      <c r="P279" s="208"/>
      <c r="Q279" s="208"/>
      <c r="R279" s="208"/>
      <c r="S279" s="208"/>
      <c r="T279" s="208"/>
      <c r="U279" s="208"/>
      <c r="V279" s="208"/>
      <c r="W279" s="208"/>
      <c r="X279" s="208"/>
      <c r="Y279" s="208"/>
      <c r="Z279" s="208"/>
    </row>
    <row r="280" spans="1:26" customFormat="1">
      <c r="A280" s="208" t="s">
        <v>1397</v>
      </c>
      <c r="B280" s="208"/>
      <c r="C280" s="208"/>
      <c r="D280" s="208"/>
      <c r="E280" s="208"/>
      <c r="F280" s="208"/>
      <c r="G280" s="208"/>
      <c r="H280" s="208"/>
      <c r="I280" s="208"/>
      <c r="J280" s="208"/>
      <c r="K280" s="208"/>
      <c r="L280" s="208"/>
      <c r="M280" s="208"/>
      <c r="N280" s="208"/>
      <c r="O280" s="208"/>
      <c r="P280" s="208"/>
      <c r="Q280" s="208"/>
      <c r="R280" s="208"/>
      <c r="S280" s="208"/>
      <c r="T280" s="208"/>
      <c r="U280" s="208"/>
      <c r="V280" s="208"/>
      <c r="W280" s="208"/>
      <c r="X280" s="208"/>
      <c r="Y280" s="208"/>
      <c r="Z280" s="208"/>
    </row>
    <row r="281" spans="1:26" customFormat="1">
      <c r="A281" s="207"/>
      <c r="B281" s="208"/>
      <c r="C281" s="208"/>
      <c r="D281" s="208"/>
      <c r="E281" s="208"/>
      <c r="F281" s="208"/>
      <c r="G281" s="208"/>
      <c r="H281" s="208"/>
      <c r="I281" s="208"/>
      <c r="J281" s="208"/>
      <c r="K281" s="208"/>
      <c r="L281" s="208"/>
      <c r="M281" s="208"/>
      <c r="N281" s="208"/>
      <c r="O281" s="208"/>
      <c r="P281" s="208"/>
      <c r="Q281" s="208"/>
      <c r="R281" s="208"/>
      <c r="S281" s="208"/>
      <c r="T281" s="208"/>
      <c r="U281" s="208"/>
      <c r="V281" s="208"/>
      <c r="W281" s="208"/>
      <c r="X281" s="208"/>
      <c r="Y281" s="208"/>
      <c r="Z281" s="208"/>
    </row>
    <row r="282" spans="1:26" customFormat="1">
      <c r="A282" s="207"/>
      <c r="B282" s="208"/>
      <c r="C282" s="208"/>
      <c r="D282" s="217">
        <f>2600</f>
        <v>2600</v>
      </c>
      <c r="E282" s="1"/>
      <c r="F282" s="208"/>
      <c r="G282" s="208" t="s">
        <v>1398</v>
      </c>
      <c r="H282" s="208"/>
      <c r="I282" s="208"/>
      <c r="J282" s="208"/>
      <c r="K282" s="208"/>
      <c r="L282" s="208"/>
      <c r="M282" s="208"/>
      <c r="N282" s="208"/>
      <c r="O282" s="208"/>
      <c r="P282" s="208"/>
      <c r="Q282" s="208"/>
      <c r="R282" s="208"/>
      <c r="S282" s="208"/>
      <c r="T282" s="208"/>
      <c r="U282" s="208"/>
      <c r="V282" s="208"/>
      <c r="W282" s="208"/>
      <c r="X282" s="208"/>
      <c r="Y282" s="208"/>
      <c r="Z282" s="208"/>
    </row>
    <row r="283" spans="1:26" customFormat="1">
      <c r="A283" s="207"/>
      <c r="B283" s="208"/>
      <c r="C283" s="208"/>
      <c r="D283" s="217">
        <f>1600</f>
        <v>1600</v>
      </c>
      <c r="E283" s="1"/>
      <c r="F283" s="208"/>
      <c r="G283" s="208" t="s">
        <v>1399</v>
      </c>
      <c r="H283" s="208"/>
      <c r="I283" s="208"/>
      <c r="J283" s="208"/>
      <c r="K283" s="208"/>
      <c r="L283" s="208"/>
      <c r="M283" s="208"/>
      <c r="N283" s="208"/>
      <c r="O283" s="208"/>
      <c r="P283" s="208"/>
      <c r="Q283" s="208"/>
      <c r="R283" s="208"/>
      <c r="S283" s="208"/>
      <c r="T283" s="208"/>
      <c r="U283" s="208"/>
      <c r="V283" s="208"/>
      <c r="W283" s="208"/>
      <c r="X283" s="208"/>
      <c r="Y283" s="208"/>
      <c r="Z283" s="208"/>
    </row>
    <row r="284" spans="1:26" customFormat="1">
      <c r="A284" s="207"/>
      <c r="B284" s="208"/>
      <c r="C284" s="208"/>
      <c r="D284" s="208"/>
      <c r="E284" s="208"/>
      <c r="F284" s="208"/>
      <c r="G284" s="208"/>
      <c r="H284" s="208"/>
      <c r="I284" s="208"/>
      <c r="J284" s="208"/>
      <c r="K284" s="208"/>
      <c r="L284" s="208"/>
      <c r="M284" s="208"/>
      <c r="N284" s="208"/>
      <c r="O284" s="208"/>
      <c r="P284" s="208"/>
      <c r="Q284" s="208"/>
      <c r="R284" s="208"/>
      <c r="S284" s="208"/>
      <c r="T284" s="208"/>
      <c r="U284" s="208"/>
      <c r="V284" s="208"/>
      <c r="W284" s="208"/>
      <c r="X284" s="208"/>
      <c r="Y284" s="208"/>
      <c r="Z284" s="208"/>
    </row>
    <row r="285" spans="1:26" customFormat="1">
      <c r="A285" s="215" t="s">
        <v>1400</v>
      </c>
      <c r="B285" s="208"/>
      <c r="C285" s="208"/>
      <c r="D285" s="208"/>
      <c r="E285" s="208"/>
      <c r="F285" s="208"/>
      <c r="G285" s="208"/>
      <c r="H285" s="208"/>
      <c r="I285" s="208"/>
      <c r="J285" s="208"/>
      <c r="K285" s="208"/>
      <c r="L285" s="208"/>
      <c r="M285" s="208"/>
      <c r="N285" s="208"/>
      <c r="O285" s="208"/>
      <c r="P285" s="208"/>
      <c r="Q285" s="208"/>
      <c r="R285" s="208"/>
      <c r="S285" s="208"/>
      <c r="T285" s="208"/>
      <c r="U285" s="208"/>
      <c r="V285" s="208"/>
      <c r="W285" s="208"/>
      <c r="X285" s="208"/>
      <c r="Y285" s="208"/>
      <c r="Z285" s="208"/>
    </row>
    <row r="286" spans="1:26" customFormat="1">
      <c r="A286" s="208" t="s">
        <v>1401</v>
      </c>
      <c r="B286" s="208"/>
      <c r="C286" s="208"/>
      <c r="D286" s="208"/>
      <c r="E286" s="208"/>
      <c r="F286" s="208"/>
      <c r="G286" s="208"/>
      <c r="H286" s="208"/>
      <c r="I286" s="208"/>
      <c r="J286" s="208"/>
      <c r="K286" s="208"/>
      <c r="L286" s="208"/>
      <c r="M286" s="208"/>
      <c r="N286" s="208"/>
      <c r="O286" s="208"/>
      <c r="P286" s="208"/>
      <c r="Q286" s="208"/>
      <c r="R286" s="208"/>
      <c r="S286" s="208"/>
      <c r="T286" s="208"/>
      <c r="U286" s="208"/>
      <c r="V286" s="208"/>
      <c r="W286" s="208"/>
      <c r="X286" s="208"/>
      <c r="Y286" s="208"/>
      <c r="Z286" s="208"/>
    </row>
    <row r="287" spans="1:26" customFormat="1">
      <c r="A287" s="208" t="s">
        <v>1402</v>
      </c>
      <c r="B287" s="208"/>
      <c r="C287" s="208"/>
      <c r="D287" s="208"/>
      <c r="E287" s="208"/>
      <c r="F287" s="208"/>
      <c r="G287" s="208"/>
      <c r="H287" s="208"/>
      <c r="I287" s="208"/>
      <c r="J287" s="208"/>
      <c r="K287" s="208"/>
      <c r="L287" s="208"/>
      <c r="M287" s="208"/>
      <c r="N287" s="208"/>
      <c r="O287" s="208"/>
      <c r="P287" s="208"/>
      <c r="Q287" s="208"/>
      <c r="R287" s="208"/>
      <c r="S287" s="208"/>
      <c r="T287" s="208"/>
      <c r="U287" s="208"/>
      <c r="V287" s="208"/>
      <c r="W287" s="208"/>
      <c r="X287" s="208"/>
      <c r="Y287" s="208"/>
      <c r="Z287" s="208"/>
    </row>
    <row r="288" spans="1:26" customFormat="1">
      <c r="A288" s="208" t="s">
        <v>1415</v>
      </c>
      <c r="B288" s="208"/>
      <c r="C288" s="208"/>
      <c r="D288" s="208"/>
      <c r="E288" s="208"/>
      <c r="F288" s="208"/>
      <c r="G288" s="208"/>
      <c r="H288" s="208"/>
      <c r="I288" s="208"/>
      <c r="J288" s="208"/>
      <c r="K288" s="208"/>
      <c r="L288" s="208"/>
      <c r="M288" s="208"/>
      <c r="N288" s="208"/>
      <c r="O288" s="208"/>
      <c r="P288" s="208"/>
      <c r="Q288" s="208"/>
      <c r="R288" s="208"/>
      <c r="S288" s="208"/>
      <c r="T288" s="208"/>
      <c r="U288" s="208"/>
      <c r="V288" s="208"/>
      <c r="W288" s="208"/>
      <c r="X288" s="208"/>
      <c r="Y288" s="208"/>
      <c r="Z288" s="208"/>
    </row>
    <row r="289" spans="1:26" customFormat="1">
      <c r="A289" s="207"/>
      <c r="B289" s="208"/>
      <c r="C289" s="208"/>
      <c r="D289" s="208"/>
      <c r="E289" s="208"/>
      <c r="F289" s="208"/>
      <c r="G289" s="208"/>
      <c r="H289" s="208"/>
      <c r="I289" s="208"/>
      <c r="J289" s="208"/>
      <c r="K289" s="208"/>
      <c r="L289" s="208"/>
      <c r="M289" s="208"/>
      <c r="N289" s="208"/>
      <c r="O289" s="208"/>
      <c r="P289" s="208"/>
      <c r="Q289" s="208"/>
      <c r="R289" s="208"/>
      <c r="S289" s="208"/>
      <c r="T289" s="208"/>
      <c r="U289" s="208"/>
      <c r="V289" s="208"/>
      <c r="W289" s="208"/>
      <c r="X289" s="208"/>
      <c r="Y289" s="208"/>
      <c r="Z289" s="208"/>
    </row>
    <row r="290" spans="1:26" customFormat="1">
      <c r="A290" s="215" t="s">
        <v>1403</v>
      </c>
      <c r="B290" s="208"/>
      <c r="C290" s="208"/>
      <c r="D290" s="208"/>
      <c r="E290" s="208"/>
      <c r="F290" s="208"/>
      <c r="G290" s="208"/>
      <c r="H290" s="208"/>
      <c r="I290" s="208"/>
      <c r="J290" s="208"/>
      <c r="K290" s="208"/>
      <c r="L290" s="208"/>
      <c r="M290" s="208"/>
      <c r="N290" s="208"/>
      <c r="O290" s="208"/>
      <c r="P290" s="208"/>
      <c r="Q290" s="208"/>
      <c r="R290" s="208"/>
      <c r="S290" s="208"/>
      <c r="T290" s="208"/>
      <c r="U290" s="208"/>
      <c r="V290" s="208"/>
      <c r="W290" s="208"/>
      <c r="X290" s="208"/>
      <c r="Y290" s="208"/>
      <c r="Z290" s="208"/>
    </row>
    <row r="291" spans="1:26" customFormat="1">
      <c r="A291" s="208" t="s">
        <v>1404</v>
      </c>
      <c r="B291" s="208"/>
      <c r="C291" s="208"/>
      <c r="D291" s="208"/>
      <c r="E291" s="208"/>
      <c r="F291" s="208"/>
      <c r="G291" s="208"/>
      <c r="H291" s="208"/>
      <c r="I291" s="208"/>
      <c r="J291" s="208"/>
      <c r="K291" s="208"/>
      <c r="L291" s="208"/>
      <c r="M291" s="208"/>
      <c r="N291" s="208"/>
      <c r="O291" s="208"/>
      <c r="P291" s="208"/>
      <c r="Q291" s="208"/>
      <c r="R291" s="208"/>
      <c r="S291" s="208"/>
      <c r="T291" s="208"/>
      <c r="U291" s="208"/>
      <c r="V291" s="208"/>
      <c r="W291" s="208"/>
      <c r="X291" s="208"/>
      <c r="Y291" s="208"/>
      <c r="Z291" s="208"/>
    </row>
    <row r="292" spans="1:26" customFormat="1">
      <c r="A292" s="208" t="s">
        <v>1405</v>
      </c>
      <c r="B292" s="208"/>
      <c r="C292" s="208"/>
      <c r="D292" s="208"/>
      <c r="E292" s="208"/>
      <c r="F292" s="208"/>
      <c r="G292" s="208"/>
      <c r="H292" s="208"/>
      <c r="I292" s="208"/>
      <c r="J292" s="208"/>
      <c r="K292" s="208"/>
      <c r="L292" s="208"/>
      <c r="M292" s="208"/>
      <c r="N292" s="208"/>
      <c r="O292" s="208"/>
      <c r="P292" s="208"/>
      <c r="Q292" s="208"/>
      <c r="R292" s="208"/>
      <c r="S292" s="208"/>
      <c r="T292" s="208"/>
      <c r="U292" s="208"/>
      <c r="V292" s="208"/>
      <c r="W292" s="208"/>
      <c r="X292" s="208"/>
      <c r="Y292" s="208"/>
      <c r="Z292" s="208"/>
    </row>
    <row r="293" spans="1:26" customFormat="1">
      <c r="A293" s="207"/>
      <c r="B293" s="208"/>
      <c r="C293" s="208"/>
      <c r="D293" s="208"/>
      <c r="E293" s="208"/>
      <c r="F293" s="208"/>
      <c r="G293" s="208"/>
      <c r="H293" s="208"/>
      <c r="I293" s="208"/>
      <c r="J293" s="208"/>
      <c r="K293" s="208"/>
      <c r="L293" s="208"/>
      <c r="M293" s="208"/>
      <c r="N293" s="208"/>
      <c r="O293" s="208"/>
      <c r="P293" s="208"/>
      <c r="Q293" s="208"/>
      <c r="R293" s="208"/>
      <c r="S293" s="208"/>
      <c r="T293" s="208"/>
      <c r="U293" s="208"/>
      <c r="V293" s="208"/>
      <c r="W293" s="208"/>
      <c r="X293" s="208"/>
      <c r="Y293" s="208"/>
      <c r="Z293" s="208"/>
    </row>
    <row r="294" spans="1:26" customFormat="1">
      <c r="A294" s="215" t="s">
        <v>1406</v>
      </c>
      <c r="B294" s="208"/>
      <c r="C294" s="208"/>
      <c r="D294" s="208"/>
      <c r="E294" s="208"/>
      <c r="F294" s="208"/>
      <c r="G294" s="208"/>
      <c r="H294" s="208"/>
      <c r="I294" s="208"/>
      <c r="J294" s="208"/>
      <c r="K294" s="208"/>
      <c r="L294" s="208"/>
      <c r="M294" s="208"/>
      <c r="N294" s="208"/>
      <c r="O294" s="208"/>
      <c r="P294" s="208"/>
      <c r="Q294" s="208"/>
      <c r="R294" s="208"/>
      <c r="S294" s="208"/>
      <c r="T294" s="208"/>
      <c r="U294" s="208"/>
      <c r="V294" s="208"/>
      <c r="W294" s="208"/>
      <c r="X294" s="208"/>
      <c r="Y294" s="208"/>
      <c r="Z294" s="208"/>
    </row>
    <row r="295" spans="1:26" customFormat="1">
      <c r="A295" s="208" t="s">
        <v>1407</v>
      </c>
      <c r="B295" s="208"/>
      <c r="C295" s="208"/>
      <c r="D295" s="208"/>
      <c r="E295" s="208"/>
      <c r="F295" s="208"/>
      <c r="G295" s="208"/>
      <c r="H295" s="208"/>
      <c r="I295" s="208"/>
      <c r="J295" s="208"/>
      <c r="K295" s="208"/>
      <c r="L295" s="208"/>
      <c r="M295" s="208"/>
      <c r="N295" s="208"/>
      <c r="O295" s="208"/>
      <c r="P295" s="208"/>
      <c r="Q295" s="208"/>
      <c r="R295" s="208"/>
      <c r="S295" s="208"/>
      <c r="T295" s="208"/>
      <c r="U295" s="208"/>
      <c r="V295" s="208"/>
      <c r="W295" s="208"/>
      <c r="X295" s="208"/>
      <c r="Y295" s="208"/>
      <c r="Z295" s="208"/>
    </row>
    <row r="296" spans="1:26" customFormat="1">
      <c r="A296" s="208"/>
      <c r="B296" s="208"/>
      <c r="C296" s="208"/>
      <c r="D296" s="208"/>
      <c r="E296" s="208"/>
      <c r="F296" s="208"/>
      <c r="G296" s="208"/>
      <c r="H296" s="208"/>
      <c r="I296" s="208"/>
      <c r="J296" s="208"/>
      <c r="K296" s="208"/>
      <c r="L296" s="208"/>
      <c r="M296" s="208"/>
      <c r="N296" s="208"/>
      <c r="O296" s="208"/>
      <c r="P296" s="208"/>
      <c r="Q296" s="208"/>
      <c r="R296" s="208"/>
      <c r="S296" s="208"/>
      <c r="T296" s="208"/>
      <c r="U296" s="208"/>
      <c r="V296" s="208"/>
      <c r="W296" s="208"/>
      <c r="X296" s="208"/>
      <c r="Y296" s="208"/>
      <c r="Z296" s="208"/>
    </row>
    <row r="297" spans="1:26" customFormat="1">
      <c r="A297" s="208" t="s">
        <v>1408</v>
      </c>
      <c r="B297" s="208"/>
      <c r="C297" s="208"/>
      <c r="D297" s="208"/>
      <c r="E297" s="208"/>
      <c r="F297" s="208"/>
      <c r="G297" s="208"/>
      <c r="H297" s="208"/>
      <c r="I297" s="208"/>
      <c r="J297" s="208"/>
      <c r="K297" s="208"/>
      <c r="L297" s="208"/>
      <c r="M297" s="208"/>
      <c r="N297" s="208"/>
      <c r="O297" s="208"/>
      <c r="P297" s="208"/>
      <c r="Q297" s="208"/>
      <c r="R297" s="208"/>
      <c r="S297" s="208"/>
      <c r="T297" s="208"/>
      <c r="U297" s="208"/>
      <c r="V297" s="208"/>
      <c r="W297" s="208"/>
      <c r="X297" s="208"/>
      <c r="Y297" s="208"/>
      <c r="Z297" s="208"/>
    </row>
    <row r="298" spans="1:26" customFormat="1">
      <c r="A298" s="208"/>
      <c r="B298" s="208"/>
      <c r="C298" s="208"/>
      <c r="D298" s="208"/>
      <c r="E298" s="208"/>
      <c r="F298" s="208" t="s">
        <v>1409</v>
      </c>
      <c r="G298" s="208" t="s">
        <v>1410</v>
      </c>
      <c r="H298" s="208"/>
      <c r="I298" s="208"/>
      <c r="J298" s="208"/>
      <c r="K298" s="208"/>
      <c r="L298" s="208"/>
      <c r="M298" s="208"/>
      <c r="N298" s="208"/>
      <c r="O298" s="208"/>
      <c r="P298" s="208"/>
      <c r="Q298" s="208"/>
      <c r="R298" s="208"/>
      <c r="S298" s="208"/>
      <c r="T298" s="208"/>
      <c r="U298" s="208"/>
      <c r="V298" s="208"/>
      <c r="W298" s="208"/>
      <c r="X298" s="208"/>
      <c r="Y298" s="208"/>
      <c r="Z298" s="208"/>
    </row>
    <row r="299" spans="1:26" customFormat="1">
      <c r="A299" s="208" t="s">
        <v>1411</v>
      </c>
      <c r="B299" s="208"/>
      <c r="C299" s="208"/>
      <c r="D299" s="208"/>
      <c r="E299" s="208"/>
      <c r="F299" s="208"/>
      <c r="G299" s="208"/>
      <c r="H299" s="208"/>
      <c r="I299" s="208"/>
      <c r="J299" s="208"/>
      <c r="K299" s="208"/>
      <c r="L299" s="208"/>
      <c r="M299" s="208"/>
      <c r="N299" s="208"/>
      <c r="O299" s="208"/>
      <c r="P299" s="208"/>
      <c r="Q299" s="208"/>
      <c r="R299" s="208"/>
      <c r="S299" s="208"/>
      <c r="T299" s="208"/>
      <c r="U299" s="208"/>
      <c r="V299" s="208"/>
      <c r="W299" s="208"/>
      <c r="X299" s="208"/>
      <c r="Y299" s="208"/>
      <c r="Z299" s="208"/>
    </row>
    <row r="300" spans="1:26" customFormat="1">
      <c r="A300" s="208"/>
      <c r="B300" s="208"/>
      <c r="C300" s="208"/>
      <c r="D300" s="208"/>
      <c r="E300" s="208"/>
      <c r="F300" s="208" t="s">
        <v>251</v>
      </c>
      <c r="G300" s="208" t="s">
        <v>1412</v>
      </c>
      <c r="H300" s="208"/>
      <c r="I300" s="208"/>
      <c r="J300" s="208"/>
      <c r="K300" s="208"/>
      <c r="L300" s="208"/>
      <c r="M300" s="208"/>
      <c r="N300" s="208"/>
      <c r="O300" s="208"/>
      <c r="P300" s="208"/>
      <c r="Q300" s="208"/>
      <c r="R300" s="208"/>
      <c r="S300" s="208"/>
      <c r="T300" s="208"/>
      <c r="U300" s="208"/>
      <c r="V300" s="208"/>
      <c r="W300" s="208"/>
      <c r="X300" s="208"/>
      <c r="Y300" s="208"/>
      <c r="Z300" s="208"/>
    </row>
    <row r="302" spans="1:26" customFormat="1">
      <c r="A302" s="218" t="s">
        <v>1416</v>
      </c>
      <c r="B302" s="219"/>
      <c r="C302" s="219"/>
      <c r="D302" s="219"/>
      <c r="E302" s="219"/>
      <c r="F302" s="219"/>
      <c r="G302" s="219"/>
      <c r="H302" s="219"/>
      <c r="I302" s="208"/>
      <c r="J302" s="208"/>
      <c r="K302" s="208"/>
      <c r="L302" s="208"/>
      <c r="M302" s="208"/>
      <c r="N302" s="208"/>
      <c r="O302" s="208"/>
      <c r="P302" s="208"/>
      <c r="Q302" s="208"/>
      <c r="R302" s="208"/>
      <c r="S302" s="208"/>
      <c r="T302" s="208"/>
      <c r="U302" s="208"/>
      <c r="V302" s="208"/>
      <c r="W302" s="208"/>
      <c r="X302" s="208"/>
      <c r="Y302" s="208"/>
      <c r="Z302" s="208"/>
    </row>
    <row r="303" spans="1:26" customFormat="1">
      <c r="A303" s="218" t="s">
        <v>1417</v>
      </c>
      <c r="B303" s="219"/>
      <c r="C303" s="219"/>
      <c r="D303" s="219"/>
      <c r="E303" s="219"/>
      <c r="F303" s="219"/>
      <c r="G303" s="219"/>
      <c r="H303" s="219"/>
      <c r="I303" s="208"/>
      <c r="J303" s="208"/>
      <c r="K303" s="208"/>
      <c r="L303" s="208"/>
      <c r="M303" s="208"/>
      <c r="N303" s="208"/>
      <c r="O303" s="208"/>
      <c r="P303" s="208"/>
      <c r="Q303" s="208"/>
      <c r="R303" s="208"/>
      <c r="S303" s="208"/>
      <c r="T303" s="208"/>
      <c r="U303" s="208"/>
      <c r="V303" s="208"/>
      <c r="W303" s="208"/>
      <c r="X303" s="208"/>
      <c r="Y303" s="208"/>
      <c r="Z303" s="208"/>
    </row>
    <row r="304" spans="1:26" customFormat="1">
      <c r="A304" s="208"/>
      <c r="B304" s="208"/>
      <c r="C304" s="208"/>
      <c r="D304" s="208"/>
      <c r="E304" s="208"/>
      <c r="F304" s="208"/>
      <c r="G304" s="208"/>
      <c r="H304" s="208"/>
      <c r="I304" s="208"/>
      <c r="J304" s="208"/>
      <c r="K304" s="208"/>
      <c r="L304" s="208"/>
      <c r="M304" s="208"/>
      <c r="N304" s="208"/>
      <c r="O304" s="208"/>
      <c r="P304" s="208"/>
      <c r="Q304" s="208"/>
      <c r="R304" s="208"/>
      <c r="S304" s="208"/>
      <c r="T304" s="208"/>
      <c r="U304" s="208"/>
      <c r="V304" s="208"/>
      <c r="W304" s="208"/>
      <c r="X304" s="208"/>
      <c r="Y304" s="208"/>
      <c r="Z304" s="208"/>
    </row>
    <row r="305" spans="1:26" customFormat="1">
      <c r="A305" s="270"/>
      <c r="B305" s="271"/>
      <c r="C305" s="271"/>
      <c r="D305" s="271"/>
      <c r="E305" s="271"/>
      <c r="F305" s="271"/>
      <c r="G305" s="271"/>
      <c r="H305" s="208"/>
      <c r="I305" s="208"/>
      <c r="J305" s="208"/>
      <c r="K305" s="208"/>
      <c r="L305" s="208"/>
      <c r="M305" s="208"/>
      <c r="N305" s="208"/>
      <c r="O305" s="208"/>
      <c r="P305" s="208"/>
      <c r="Q305" s="208"/>
      <c r="R305" s="208"/>
      <c r="S305" s="208"/>
      <c r="T305" s="208"/>
      <c r="U305" s="208"/>
      <c r="V305" s="208"/>
      <c r="W305" s="208"/>
      <c r="X305" s="208"/>
      <c r="Y305" s="208"/>
      <c r="Z305" s="208"/>
    </row>
    <row r="306" spans="1:26" customFormat="1">
      <c r="A306" s="271"/>
      <c r="B306" s="271"/>
      <c r="C306" s="271"/>
      <c r="D306" s="271"/>
      <c r="E306" s="271"/>
      <c r="F306" s="271"/>
      <c r="G306" s="271"/>
      <c r="H306" s="208"/>
      <c r="I306" s="208"/>
      <c r="J306" s="208"/>
      <c r="K306" s="208"/>
      <c r="L306" s="208"/>
      <c r="M306" s="208"/>
      <c r="N306" s="208"/>
      <c r="O306" s="208"/>
      <c r="P306" s="208"/>
      <c r="Q306" s="208"/>
      <c r="R306" s="208"/>
      <c r="S306" s="208"/>
      <c r="T306" s="208"/>
      <c r="U306" s="208"/>
      <c r="V306" s="208"/>
      <c r="W306" s="208"/>
      <c r="X306" s="208"/>
      <c r="Y306" s="208"/>
      <c r="Z306" s="208"/>
    </row>
    <row r="307" spans="1:26" customFormat="1">
      <c r="A307" s="271"/>
      <c r="B307" s="271"/>
      <c r="C307" s="271"/>
      <c r="D307" s="271"/>
      <c r="E307" s="271"/>
      <c r="F307" s="271"/>
      <c r="G307" s="271"/>
      <c r="H307" s="208"/>
      <c r="I307" s="208"/>
      <c r="J307" s="208"/>
      <c r="K307" s="208"/>
      <c r="L307" s="208"/>
      <c r="M307" s="208"/>
      <c r="N307" s="208"/>
      <c r="O307" s="208"/>
      <c r="P307" s="208"/>
      <c r="Q307" s="208"/>
      <c r="R307" s="208"/>
      <c r="S307" s="208"/>
      <c r="T307" s="208"/>
      <c r="U307" s="208"/>
      <c r="V307" s="208"/>
      <c r="W307" s="208"/>
      <c r="X307" s="208"/>
      <c r="Y307" s="208"/>
      <c r="Z307" s="208"/>
    </row>
    <row r="308" spans="1:26" customFormat="1">
      <c r="A308" s="271"/>
      <c r="B308" s="271"/>
      <c r="C308" s="271"/>
      <c r="D308" s="271"/>
      <c r="E308" s="271"/>
      <c r="F308" s="271"/>
      <c r="G308" s="271"/>
      <c r="H308" s="208"/>
      <c r="I308" s="208"/>
      <c r="J308" s="208"/>
      <c r="K308" s="208"/>
      <c r="L308" s="208"/>
      <c r="M308" s="208"/>
      <c r="N308" s="208"/>
      <c r="O308" s="208"/>
      <c r="P308" s="208"/>
      <c r="Q308" s="208"/>
      <c r="R308" s="208"/>
      <c r="S308" s="208"/>
      <c r="T308" s="208"/>
      <c r="U308" s="208"/>
      <c r="V308" s="208"/>
      <c r="W308" s="208"/>
      <c r="X308" s="208"/>
      <c r="Y308" s="208"/>
      <c r="Z308" s="208"/>
    </row>
    <row r="309" spans="1:26" customFormat="1">
      <c r="A309" s="271"/>
      <c r="B309" s="271"/>
      <c r="C309" s="271"/>
      <c r="D309" s="271"/>
      <c r="E309" s="271"/>
      <c r="F309" s="271"/>
      <c r="G309" s="271"/>
      <c r="H309" s="208"/>
      <c r="I309" s="208"/>
      <c r="J309" s="208"/>
      <c r="K309" s="208"/>
      <c r="L309" s="208"/>
      <c r="M309" s="208"/>
      <c r="N309" s="208"/>
      <c r="O309" s="208"/>
      <c r="P309" s="208"/>
      <c r="Q309" s="208"/>
      <c r="R309" s="208"/>
      <c r="S309" s="208"/>
      <c r="T309" s="208"/>
      <c r="U309" s="208"/>
      <c r="V309" s="208"/>
      <c r="W309" s="208"/>
      <c r="X309" s="208"/>
      <c r="Y309" s="208"/>
      <c r="Z309" s="208"/>
    </row>
    <row r="310" spans="1:26" customFormat="1">
      <c r="A310" s="271"/>
      <c r="B310" s="271"/>
      <c r="C310" s="271"/>
      <c r="D310" s="271"/>
      <c r="E310" s="271"/>
      <c r="F310" s="271"/>
      <c r="G310" s="271"/>
      <c r="H310" s="208"/>
      <c r="I310" s="208"/>
      <c r="J310" s="208"/>
      <c r="K310" s="208"/>
      <c r="L310" s="208"/>
      <c r="M310" s="208"/>
      <c r="N310" s="208"/>
      <c r="O310" s="208"/>
      <c r="P310" s="208"/>
      <c r="Q310" s="208"/>
      <c r="R310" s="208"/>
      <c r="S310" s="208"/>
      <c r="T310" s="208"/>
      <c r="U310" s="208"/>
      <c r="V310" s="208"/>
      <c r="W310" s="208"/>
      <c r="X310" s="208"/>
      <c r="Y310" s="208"/>
      <c r="Z310" s="208"/>
    </row>
    <row r="311" spans="1:26" customFormat="1">
      <c r="A311" s="271"/>
      <c r="B311" s="271"/>
      <c r="C311" s="271"/>
      <c r="D311" s="271"/>
      <c r="E311" s="271"/>
      <c r="F311" s="271"/>
      <c r="G311" s="271"/>
      <c r="H311" s="208"/>
      <c r="I311" s="208"/>
      <c r="J311" s="208"/>
      <c r="K311" s="208"/>
      <c r="L311" s="208"/>
      <c r="M311" s="208"/>
      <c r="N311" s="208"/>
      <c r="O311" s="208"/>
      <c r="P311" s="208"/>
      <c r="Q311" s="208"/>
      <c r="R311" s="208"/>
      <c r="S311" s="208"/>
      <c r="T311" s="208"/>
      <c r="U311" s="208"/>
      <c r="V311" s="208"/>
      <c r="W311" s="208"/>
      <c r="X311" s="208"/>
      <c r="Y311" s="208"/>
      <c r="Z311" s="208"/>
    </row>
    <row r="312" spans="1:26" customFormat="1">
      <c r="A312" s="271"/>
      <c r="B312" s="271"/>
      <c r="C312" s="271"/>
      <c r="D312" s="271"/>
      <c r="E312" s="271"/>
      <c r="F312" s="271"/>
      <c r="G312" s="271"/>
      <c r="H312" s="208"/>
      <c r="I312" s="208"/>
      <c r="J312" s="208"/>
      <c r="K312" s="208"/>
      <c r="L312" s="208"/>
      <c r="M312" s="208"/>
      <c r="N312" s="208"/>
      <c r="O312" s="208"/>
      <c r="P312" s="208"/>
      <c r="Q312" s="208"/>
      <c r="R312" s="208"/>
      <c r="S312" s="208"/>
      <c r="T312" s="208"/>
      <c r="U312" s="208"/>
      <c r="V312" s="208"/>
      <c r="W312" s="208"/>
      <c r="X312" s="208"/>
      <c r="Y312" s="208"/>
      <c r="Z312" s="208"/>
    </row>
    <row r="313" spans="1:26" customFormat="1">
      <c r="A313" s="271"/>
      <c r="B313" s="271"/>
      <c r="C313" s="271"/>
      <c r="D313" s="271"/>
      <c r="E313" s="271"/>
      <c r="F313" s="271"/>
      <c r="G313" s="271"/>
      <c r="H313" s="208"/>
      <c r="I313" s="208"/>
      <c r="J313" s="208"/>
      <c r="K313" s="208"/>
      <c r="L313" s="208"/>
      <c r="M313" s="208"/>
      <c r="N313" s="208"/>
      <c r="O313" s="208"/>
      <c r="P313" s="208"/>
      <c r="Q313" s="208"/>
      <c r="R313" s="208"/>
      <c r="S313" s="208"/>
      <c r="T313" s="208"/>
      <c r="U313" s="208"/>
      <c r="V313" s="208"/>
      <c r="W313" s="208"/>
      <c r="X313" s="208"/>
      <c r="Y313" s="208"/>
      <c r="Z313" s="208"/>
    </row>
    <row r="314" spans="1:26" customFormat="1">
      <c r="A314" s="271"/>
      <c r="B314" s="271"/>
      <c r="C314" s="271"/>
      <c r="D314" s="271"/>
      <c r="E314" s="271"/>
      <c r="F314" s="271"/>
      <c r="G314" s="271"/>
      <c r="H314" s="208"/>
      <c r="I314" s="208"/>
      <c r="J314" s="208"/>
      <c r="K314" s="208"/>
      <c r="L314" s="208"/>
      <c r="M314" s="208"/>
      <c r="N314" s="208"/>
      <c r="O314" s="208"/>
      <c r="P314" s="208"/>
      <c r="Q314" s="208"/>
      <c r="R314" s="208"/>
      <c r="S314" s="208"/>
      <c r="T314" s="208"/>
      <c r="U314" s="208"/>
      <c r="V314" s="208"/>
      <c r="W314" s="208"/>
      <c r="X314" s="208"/>
      <c r="Y314" s="208"/>
      <c r="Z314" s="208"/>
    </row>
    <row r="315" spans="1:26" customFormat="1">
      <c r="A315" s="271"/>
      <c r="B315" s="271"/>
      <c r="C315" s="271"/>
      <c r="D315" s="271"/>
      <c r="E315" s="271"/>
      <c r="F315" s="271"/>
      <c r="G315" s="271"/>
      <c r="H315" s="208"/>
      <c r="I315" s="208"/>
      <c r="J315" s="208"/>
      <c r="K315" s="208"/>
      <c r="L315" s="208"/>
      <c r="M315" s="208"/>
      <c r="N315" s="208"/>
      <c r="O315" s="208"/>
      <c r="P315" s="208"/>
      <c r="Q315" s="208"/>
      <c r="R315" s="208"/>
      <c r="S315" s="208"/>
      <c r="T315" s="208"/>
      <c r="U315" s="208"/>
      <c r="V315" s="208"/>
      <c r="W315" s="208"/>
      <c r="X315" s="208"/>
      <c r="Y315" s="208"/>
      <c r="Z315" s="208"/>
    </row>
    <row r="316" spans="1:26" customFormat="1">
      <c r="A316" s="271"/>
      <c r="B316" s="271"/>
      <c r="C316" s="271"/>
      <c r="D316" s="271"/>
      <c r="E316" s="271"/>
      <c r="F316" s="271"/>
      <c r="G316" s="271"/>
      <c r="H316" s="208"/>
      <c r="I316" s="208"/>
      <c r="J316" s="208"/>
      <c r="K316" s="208"/>
      <c r="L316" s="208"/>
      <c r="M316" s="208"/>
      <c r="N316" s="208"/>
      <c r="O316" s="208"/>
      <c r="P316" s="208"/>
      <c r="Q316" s="208"/>
      <c r="R316" s="208"/>
      <c r="S316" s="208"/>
      <c r="T316" s="208"/>
      <c r="U316" s="208"/>
      <c r="V316" s="208"/>
      <c r="W316" s="208"/>
      <c r="X316" s="208"/>
      <c r="Y316" s="208"/>
      <c r="Z316" s="208"/>
    </row>
    <row r="317" spans="1:26" customFormat="1">
      <c r="A317" s="271"/>
      <c r="B317" s="271"/>
      <c r="C317" s="271"/>
      <c r="D317" s="271"/>
      <c r="E317" s="271"/>
      <c r="F317" s="271"/>
      <c r="G317" s="271"/>
      <c r="H317" s="208"/>
      <c r="I317" s="208"/>
      <c r="J317" s="208"/>
      <c r="K317" s="208"/>
      <c r="L317" s="208"/>
      <c r="M317" s="208"/>
      <c r="N317" s="208"/>
      <c r="O317" s="208"/>
      <c r="P317" s="208"/>
      <c r="Q317" s="208"/>
      <c r="R317" s="208"/>
      <c r="S317" s="208"/>
      <c r="T317" s="208"/>
      <c r="U317" s="208"/>
      <c r="V317" s="208"/>
      <c r="W317" s="208"/>
      <c r="X317" s="208"/>
      <c r="Y317" s="208"/>
      <c r="Z317" s="208"/>
    </row>
    <row r="318" spans="1:26" customFormat="1">
      <c r="A318" s="271"/>
      <c r="B318" s="271"/>
      <c r="C318" s="271"/>
      <c r="D318" s="271"/>
      <c r="E318" s="271"/>
      <c r="F318" s="271"/>
      <c r="G318" s="271"/>
      <c r="H318" s="208"/>
      <c r="I318" s="208"/>
      <c r="J318" s="208"/>
      <c r="K318" s="208"/>
      <c r="L318" s="208"/>
      <c r="M318" s="208"/>
      <c r="N318" s="208"/>
      <c r="O318" s="208"/>
      <c r="P318" s="208"/>
      <c r="Q318" s="208"/>
      <c r="R318" s="208"/>
      <c r="S318" s="208"/>
      <c r="T318" s="208"/>
      <c r="U318" s="208"/>
      <c r="V318" s="208"/>
      <c r="W318" s="208"/>
      <c r="X318" s="208"/>
      <c r="Y318" s="208"/>
      <c r="Z318" s="208"/>
    </row>
    <row r="319" spans="1:26" customFormat="1">
      <c r="A319" s="271"/>
      <c r="B319" s="271"/>
      <c r="C319" s="271"/>
      <c r="D319" s="271"/>
      <c r="E319" s="271"/>
      <c r="F319" s="271"/>
      <c r="G319" s="271"/>
      <c r="H319" s="208"/>
      <c r="I319" s="208"/>
      <c r="J319" s="208"/>
      <c r="K319" s="208"/>
      <c r="L319" s="208"/>
      <c r="M319" s="208"/>
      <c r="N319" s="208"/>
      <c r="O319" s="208"/>
      <c r="P319" s="208"/>
      <c r="Q319" s="208"/>
      <c r="R319" s="208"/>
      <c r="S319" s="208"/>
      <c r="T319" s="208"/>
      <c r="U319" s="208"/>
      <c r="V319" s="208"/>
      <c r="W319" s="208"/>
      <c r="X319" s="208"/>
      <c r="Y319" s="208"/>
      <c r="Z319" s="208"/>
    </row>
    <row r="320" spans="1:26" customFormat="1">
      <c r="A320" s="271"/>
      <c r="B320" s="271"/>
      <c r="C320" s="271"/>
      <c r="D320" s="271"/>
      <c r="E320" s="271"/>
      <c r="F320" s="271"/>
      <c r="G320" s="271"/>
      <c r="H320" s="208"/>
      <c r="I320" s="208"/>
      <c r="J320" s="208"/>
      <c r="K320" s="208"/>
      <c r="L320" s="208"/>
      <c r="M320" s="208"/>
      <c r="N320" s="208"/>
      <c r="O320" s="208"/>
      <c r="P320" s="208"/>
      <c r="Q320" s="208"/>
      <c r="R320" s="208"/>
      <c r="S320" s="208"/>
      <c r="T320" s="208"/>
      <c r="U320" s="208"/>
      <c r="V320" s="208"/>
      <c r="W320" s="208"/>
      <c r="X320" s="208"/>
      <c r="Y320" s="208"/>
      <c r="Z320" s="208"/>
    </row>
    <row r="321" spans="1:26" customFormat="1">
      <c r="A321" s="271"/>
      <c r="B321" s="271"/>
      <c r="C321" s="271"/>
      <c r="D321" s="271"/>
      <c r="E321" s="271"/>
      <c r="F321" s="271"/>
      <c r="G321" s="271"/>
      <c r="H321" s="208"/>
      <c r="I321" s="208"/>
      <c r="J321" s="208"/>
      <c r="K321" s="208"/>
      <c r="L321" s="208"/>
      <c r="M321" s="208"/>
      <c r="N321" s="208"/>
      <c r="O321" s="208"/>
      <c r="P321" s="208"/>
      <c r="Q321" s="208"/>
      <c r="R321" s="208"/>
      <c r="S321" s="208"/>
      <c r="T321" s="208"/>
      <c r="U321" s="208"/>
      <c r="V321" s="208"/>
      <c r="W321" s="208"/>
      <c r="X321" s="208"/>
      <c r="Y321" s="208"/>
      <c r="Z321" s="208"/>
    </row>
    <row r="322" spans="1:26" customFormat="1">
      <c r="A322" s="271"/>
      <c r="B322" s="271"/>
      <c r="C322" s="271"/>
      <c r="D322" s="271"/>
      <c r="E322" s="271"/>
      <c r="F322" s="271"/>
      <c r="G322" s="271"/>
      <c r="H322" s="208"/>
      <c r="I322" s="208"/>
      <c r="J322" s="208"/>
      <c r="K322" s="208"/>
      <c r="L322" s="208"/>
      <c r="M322" s="208"/>
      <c r="N322" s="208"/>
      <c r="O322" s="208"/>
      <c r="P322" s="208"/>
      <c r="Q322" s="208"/>
      <c r="R322" s="208"/>
      <c r="S322" s="208"/>
      <c r="T322" s="208"/>
      <c r="U322" s="208"/>
      <c r="V322" s="208"/>
      <c r="W322" s="208"/>
      <c r="X322" s="208"/>
      <c r="Y322" s="208"/>
      <c r="Z322" s="208"/>
    </row>
    <row r="323" spans="1:26" customFormat="1">
      <c r="A323" s="208"/>
      <c r="B323" s="208"/>
      <c r="C323" s="208"/>
      <c r="D323" s="208"/>
      <c r="E323" s="208"/>
      <c r="F323" s="208"/>
      <c r="G323" s="208"/>
      <c r="H323" s="208"/>
      <c r="I323" s="208"/>
      <c r="J323" s="208"/>
      <c r="K323" s="208"/>
      <c r="L323" s="208"/>
      <c r="M323" s="208"/>
      <c r="N323" s="208"/>
      <c r="O323" s="208"/>
      <c r="P323" s="208"/>
      <c r="Q323" s="208"/>
      <c r="R323" s="208"/>
      <c r="S323" s="208"/>
      <c r="T323" s="208"/>
      <c r="U323" s="208"/>
      <c r="V323" s="208"/>
      <c r="W323" s="208"/>
      <c r="X323" s="208"/>
      <c r="Y323" s="208"/>
      <c r="Z323" s="208"/>
    </row>
    <row r="324" spans="1:26" customFormat="1">
      <c r="A324" s="207" t="s">
        <v>1418</v>
      </c>
      <c r="B324" s="208"/>
      <c r="C324" s="208"/>
      <c r="D324" s="208"/>
      <c r="E324" s="208"/>
      <c r="F324" s="208"/>
      <c r="G324" s="208"/>
      <c r="H324" s="208"/>
      <c r="I324" s="208"/>
      <c r="J324" s="208"/>
      <c r="K324" s="208"/>
      <c r="L324" s="208"/>
      <c r="M324" s="208"/>
      <c r="N324" s="208"/>
      <c r="O324" s="208"/>
      <c r="P324" s="208"/>
      <c r="Q324" s="208"/>
      <c r="R324" s="208"/>
      <c r="S324" s="208"/>
      <c r="T324" s="208"/>
      <c r="U324" s="208"/>
      <c r="V324" s="208"/>
      <c r="W324" s="208"/>
      <c r="X324" s="208"/>
      <c r="Y324" s="208"/>
      <c r="Z324" s="208"/>
    </row>
    <row r="325" spans="1:26" customFormat="1">
      <c r="A325" s="208" t="s">
        <v>1419</v>
      </c>
      <c r="B325" s="208"/>
      <c r="C325" s="208"/>
      <c r="D325" s="208"/>
      <c r="E325" s="208"/>
      <c r="F325" s="208"/>
      <c r="G325" s="208"/>
      <c r="H325" s="208"/>
      <c r="I325" s="208"/>
      <c r="J325" s="208"/>
      <c r="K325" s="208"/>
      <c r="L325" s="208"/>
      <c r="M325" s="208"/>
      <c r="N325" s="208"/>
      <c r="O325" s="208"/>
      <c r="P325" s="208"/>
      <c r="Q325" s="208"/>
      <c r="R325" s="208"/>
      <c r="S325" s="208"/>
      <c r="T325" s="208"/>
      <c r="U325" s="208"/>
      <c r="V325" s="208"/>
      <c r="W325" s="208"/>
      <c r="X325" s="208"/>
      <c r="Y325" s="208"/>
      <c r="Z325" s="208"/>
    </row>
    <row r="326" spans="1:26" customFormat="1">
      <c r="A326" s="208" t="s">
        <v>1420</v>
      </c>
      <c r="B326" s="208"/>
      <c r="C326" s="208"/>
      <c r="D326" s="208"/>
      <c r="E326" s="208"/>
      <c r="F326" s="208"/>
      <c r="G326" s="208"/>
      <c r="H326" s="208"/>
      <c r="I326" s="208"/>
      <c r="J326" s="208"/>
      <c r="K326" s="208"/>
      <c r="L326" s="208"/>
      <c r="M326" s="208"/>
      <c r="N326" s="208"/>
      <c r="O326" s="208"/>
      <c r="P326" s="208"/>
      <c r="Q326" s="208"/>
      <c r="R326" s="208"/>
      <c r="S326" s="208"/>
      <c r="T326" s="208"/>
      <c r="U326" s="208"/>
      <c r="V326" s="208"/>
      <c r="W326" s="208"/>
      <c r="X326" s="208"/>
      <c r="Y326" s="208"/>
      <c r="Z326" s="208"/>
    </row>
    <row r="327" spans="1:26" customFormat="1">
      <c r="A327" s="208"/>
      <c r="B327" s="208"/>
      <c r="C327" s="208"/>
      <c r="D327" s="208"/>
      <c r="E327" s="208"/>
      <c r="F327" s="208"/>
      <c r="G327" s="208"/>
      <c r="H327" s="208"/>
      <c r="I327" s="208"/>
      <c r="J327" s="208"/>
      <c r="K327" s="208"/>
      <c r="L327" s="208"/>
      <c r="M327" s="208"/>
      <c r="N327" s="208"/>
      <c r="O327" s="208"/>
      <c r="P327" s="208"/>
      <c r="Q327" s="208"/>
      <c r="R327" s="208"/>
      <c r="S327" s="208"/>
      <c r="T327" s="208"/>
      <c r="U327" s="208"/>
      <c r="V327" s="208"/>
      <c r="W327" s="208"/>
      <c r="X327" s="208"/>
      <c r="Y327" s="208"/>
      <c r="Z327" s="208"/>
    </row>
    <row r="328" spans="1:26" customFormat="1">
      <c r="A328" s="208" t="s">
        <v>1464</v>
      </c>
      <c r="B328" s="208"/>
      <c r="C328" s="208"/>
      <c r="D328" s="208"/>
      <c r="E328" s="208"/>
      <c r="F328" s="208"/>
      <c r="G328" s="208"/>
      <c r="H328" s="208"/>
      <c r="I328" s="208"/>
      <c r="J328" s="208"/>
      <c r="K328" s="208"/>
      <c r="L328" s="208"/>
      <c r="M328" s="208"/>
      <c r="N328" s="208"/>
      <c r="O328" s="208"/>
      <c r="P328" s="208"/>
      <c r="Q328" s="208"/>
      <c r="R328" s="208"/>
      <c r="S328" s="208"/>
      <c r="T328" s="208"/>
      <c r="U328" s="208"/>
      <c r="V328" s="208"/>
      <c r="W328" s="208"/>
      <c r="X328" s="208"/>
      <c r="Y328" s="208"/>
      <c r="Z328" s="208"/>
    </row>
    <row r="329" spans="1:26" customFormat="1">
      <c r="A329" s="208"/>
      <c r="B329" s="208"/>
      <c r="C329" s="208"/>
      <c r="D329" s="208"/>
      <c r="E329" s="208">
        <v>200</v>
      </c>
      <c r="F329" s="208"/>
      <c r="G329" s="208" t="s">
        <v>1421</v>
      </c>
      <c r="H329" s="208"/>
      <c r="I329" s="208"/>
      <c r="J329" s="208"/>
      <c r="K329" s="208"/>
      <c r="L329" s="208"/>
      <c r="M329" s="208"/>
      <c r="N329" s="208"/>
      <c r="O329" s="208"/>
      <c r="P329" s="208"/>
      <c r="Q329" s="208"/>
      <c r="R329" s="208"/>
      <c r="S329" s="208"/>
      <c r="T329" s="208"/>
      <c r="U329" s="208"/>
      <c r="V329" s="208"/>
      <c r="W329" s="208"/>
      <c r="X329" s="208"/>
      <c r="Y329" s="208"/>
      <c r="Z329" s="208"/>
    </row>
    <row r="330" spans="1:26" customFormat="1">
      <c r="A330" s="208" t="s">
        <v>198</v>
      </c>
      <c r="B330" s="208"/>
      <c r="C330" s="208"/>
      <c r="D330" s="208"/>
      <c r="E330" s="208"/>
      <c r="F330" s="208"/>
      <c r="G330" s="208"/>
      <c r="H330" s="208"/>
      <c r="I330" s="208"/>
      <c r="J330" s="208"/>
      <c r="K330" s="208"/>
      <c r="L330" s="208"/>
      <c r="M330" s="208"/>
      <c r="N330" s="208"/>
      <c r="O330" s="208"/>
      <c r="P330" s="208"/>
      <c r="Q330" s="208"/>
      <c r="R330" s="208"/>
      <c r="S330" s="208"/>
      <c r="T330" s="208"/>
      <c r="U330" s="208"/>
      <c r="V330" s="208"/>
      <c r="W330" s="208"/>
      <c r="X330" s="208"/>
      <c r="Y330" s="208"/>
      <c r="Z330" s="208"/>
    </row>
    <row r="331" spans="1:26" customFormat="1">
      <c r="A331" s="208" t="s">
        <v>74</v>
      </c>
      <c r="B331" s="208" t="s">
        <v>1422</v>
      </c>
      <c r="C331" s="208"/>
      <c r="D331" s="208"/>
      <c r="E331" s="208"/>
      <c r="F331" s="208"/>
      <c r="G331" s="208"/>
      <c r="H331" s="208"/>
      <c r="I331" s="208"/>
      <c r="J331" s="208"/>
      <c r="K331" s="208"/>
      <c r="L331" s="208"/>
      <c r="M331" s="208"/>
      <c r="N331" s="208"/>
      <c r="O331" s="208"/>
      <c r="P331" s="208"/>
      <c r="Q331" s="208"/>
      <c r="R331" s="208"/>
      <c r="S331" s="208"/>
      <c r="T331" s="208"/>
      <c r="U331" s="208"/>
      <c r="V331" s="208"/>
      <c r="W331" s="208"/>
      <c r="X331" s="208"/>
      <c r="Y331" s="208"/>
      <c r="Z331" s="208"/>
    </row>
    <row r="332" spans="1:26" customFormat="1">
      <c r="A332" s="208" t="s">
        <v>1423</v>
      </c>
      <c r="B332" s="208" t="s">
        <v>1424</v>
      </c>
      <c r="C332" s="208"/>
      <c r="D332" s="208"/>
      <c r="E332" s="208"/>
      <c r="F332" s="208"/>
      <c r="G332" s="208"/>
      <c r="H332" s="208"/>
      <c r="I332" s="208"/>
      <c r="J332" s="208"/>
      <c r="K332" s="208"/>
      <c r="L332" s="208"/>
      <c r="M332" s="208"/>
      <c r="N332" s="208"/>
      <c r="O332" s="208"/>
      <c r="P332" s="208"/>
      <c r="Q332" s="208"/>
      <c r="R332" s="208"/>
      <c r="S332" s="208"/>
      <c r="T332" s="208"/>
      <c r="U332" s="208"/>
      <c r="V332" s="208"/>
      <c r="W332" s="208"/>
      <c r="X332" s="208"/>
      <c r="Y332" s="208"/>
      <c r="Z332" s="208"/>
    </row>
    <row r="333" spans="1:26" customFormat="1">
      <c r="A333" s="208"/>
      <c r="B333" s="208"/>
      <c r="C333" s="208"/>
      <c r="D333" s="208"/>
      <c r="E333" s="208"/>
      <c r="F333" s="208"/>
      <c r="G333" s="208"/>
      <c r="H333" s="208"/>
      <c r="I333" s="208"/>
      <c r="J333" s="208"/>
      <c r="K333" s="208"/>
      <c r="L333" s="208"/>
      <c r="M333" s="208"/>
      <c r="N333" s="208"/>
      <c r="O333" s="208"/>
      <c r="P333" s="208"/>
      <c r="Q333" s="208"/>
      <c r="R333" s="208"/>
      <c r="S333" s="208"/>
      <c r="T333" s="208"/>
      <c r="U333" s="208"/>
      <c r="V333" s="208"/>
      <c r="W333" s="208"/>
      <c r="X333" s="208"/>
      <c r="Y333" s="208"/>
      <c r="Z333" s="208"/>
    </row>
    <row r="334" spans="1:26" customFormat="1">
      <c r="A334" s="208" t="s">
        <v>1425</v>
      </c>
      <c r="B334" s="208"/>
      <c r="C334" s="208"/>
      <c r="D334" s="208"/>
      <c r="E334" s="208"/>
      <c r="F334" s="208"/>
      <c r="G334" s="208" t="s">
        <v>1426</v>
      </c>
      <c r="H334" s="208"/>
      <c r="I334" s="208"/>
      <c r="J334" s="208"/>
      <c r="K334" s="208"/>
      <c r="L334" s="208"/>
      <c r="M334" s="208"/>
      <c r="N334" s="208"/>
      <c r="O334" s="208"/>
      <c r="P334" s="208"/>
      <c r="Q334" s="208"/>
      <c r="R334" s="208"/>
      <c r="S334" s="208"/>
      <c r="T334" s="208"/>
      <c r="U334" s="208"/>
      <c r="V334" s="208"/>
      <c r="W334" s="208"/>
      <c r="X334" s="208"/>
      <c r="Y334" s="208"/>
      <c r="Z334" s="208"/>
    </row>
    <row r="335" spans="1:26" customFormat="1">
      <c r="A335" s="208"/>
      <c r="B335" s="208"/>
      <c r="C335" s="208"/>
      <c r="D335" s="208"/>
      <c r="E335" s="208"/>
      <c r="F335" s="208"/>
      <c r="G335" s="208"/>
      <c r="H335" s="208"/>
      <c r="I335" s="208"/>
      <c r="J335" s="208"/>
      <c r="K335" s="208"/>
      <c r="L335" s="208"/>
      <c r="M335" s="208"/>
      <c r="N335" s="208"/>
      <c r="O335" s="208"/>
      <c r="P335" s="208"/>
      <c r="Q335" s="208"/>
      <c r="R335" s="208"/>
      <c r="S335" s="208"/>
      <c r="T335" s="208"/>
      <c r="U335" s="208"/>
      <c r="V335" s="208"/>
      <c r="W335" s="208"/>
      <c r="X335" s="208"/>
      <c r="Y335" s="208"/>
      <c r="Z335" s="208"/>
    </row>
    <row r="336" spans="1:26" customFormat="1">
      <c r="A336" s="207" t="s">
        <v>1427</v>
      </c>
      <c r="B336" s="208"/>
      <c r="C336" s="208"/>
      <c r="D336" s="208"/>
      <c r="E336" s="208"/>
      <c r="F336" s="208"/>
      <c r="G336" s="208"/>
      <c r="H336" s="208"/>
      <c r="I336" s="208"/>
      <c r="J336" s="208"/>
      <c r="K336" s="208"/>
      <c r="L336" s="208"/>
      <c r="M336" s="208"/>
      <c r="N336" s="208"/>
      <c r="O336" s="208"/>
      <c r="P336" s="208"/>
      <c r="Q336" s="208"/>
      <c r="R336" s="208"/>
      <c r="S336" s="208"/>
      <c r="T336" s="208"/>
      <c r="U336" s="208"/>
      <c r="V336" s="208"/>
      <c r="W336" s="208"/>
      <c r="X336" s="208"/>
      <c r="Y336" s="208"/>
      <c r="Z336" s="208"/>
    </row>
    <row r="337" spans="1:26" customFormat="1">
      <c r="A337" s="208"/>
      <c r="B337" s="208"/>
      <c r="C337" s="208"/>
      <c r="D337" s="208"/>
      <c r="E337" s="208"/>
      <c r="F337" s="208"/>
      <c r="G337" s="208"/>
      <c r="H337" s="208"/>
      <c r="I337" s="208"/>
      <c r="J337" s="208"/>
      <c r="K337" s="208"/>
      <c r="L337" s="208"/>
      <c r="M337" s="208"/>
      <c r="N337" s="208"/>
      <c r="O337" s="208"/>
      <c r="P337" s="208"/>
      <c r="Q337" s="208"/>
      <c r="R337" s="208"/>
      <c r="S337" s="208"/>
      <c r="T337" s="208"/>
      <c r="U337" s="208"/>
      <c r="V337" s="208"/>
      <c r="W337" s="208"/>
      <c r="X337" s="208"/>
      <c r="Y337" s="208"/>
      <c r="Z337" s="208"/>
    </row>
    <row r="338" spans="1:26" customFormat="1">
      <c r="A338" s="208" t="s">
        <v>1428</v>
      </c>
      <c r="B338" s="208"/>
      <c r="C338" s="208"/>
      <c r="D338" s="208"/>
      <c r="E338" s="208"/>
      <c r="F338" s="208"/>
      <c r="G338" s="208"/>
      <c r="H338" s="208"/>
      <c r="I338" s="208"/>
      <c r="J338" s="208"/>
      <c r="K338" s="208"/>
      <c r="L338" s="208"/>
      <c r="M338" s="208"/>
      <c r="N338" s="208"/>
      <c r="O338" s="208"/>
      <c r="P338" s="208"/>
      <c r="Q338" s="208"/>
      <c r="R338" s="208"/>
      <c r="S338" s="208"/>
      <c r="T338" s="208"/>
      <c r="U338" s="208"/>
      <c r="V338" s="208"/>
      <c r="W338" s="208"/>
      <c r="X338" s="208"/>
      <c r="Y338" s="208"/>
      <c r="Z338" s="208"/>
    </row>
    <row r="339" spans="1:26" customFormat="1">
      <c r="A339" s="208"/>
      <c r="B339" s="208"/>
      <c r="C339" s="208"/>
      <c r="D339" s="208"/>
      <c r="E339" s="208">
        <v>800</v>
      </c>
      <c r="F339" s="208"/>
      <c r="G339" s="208" t="s">
        <v>1429</v>
      </c>
      <c r="H339" s="208"/>
      <c r="I339" s="208"/>
      <c r="J339" s="208"/>
      <c r="K339" s="208"/>
      <c r="L339" s="208"/>
      <c r="M339" s="208"/>
      <c r="N339" s="208"/>
      <c r="O339" s="208"/>
      <c r="P339" s="208"/>
      <c r="Q339" s="208"/>
      <c r="R339" s="208"/>
      <c r="S339" s="208"/>
      <c r="T339" s="208"/>
      <c r="U339" s="208"/>
      <c r="V339" s="208"/>
      <c r="W339" s="208"/>
      <c r="X339" s="208"/>
      <c r="Y339" s="208"/>
      <c r="Z339" s="208"/>
    </row>
    <row r="340" spans="1:26" customFormat="1">
      <c r="A340" s="208"/>
      <c r="B340" s="208"/>
      <c r="C340" s="208"/>
      <c r="D340" s="208"/>
      <c r="E340" s="208"/>
      <c r="F340" s="208"/>
      <c r="G340" s="208"/>
      <c r="H340" s="208"/>
      <c r="I340" s="208"/>
      <c r="J340" s="208"/>
      <c r="K340" s="208"/>
      <c r="L340" s="208"/>
      <c r="M340" s="208"/>
      <c r="N340" s="208"/>
      <c r="O340" s="208"/>
      <c r="P340" s="208"/>
      <c r="Q340" s="208"/>
      <c r="R340" s="208"/>
      <c r="S340" s="208"/>
      <c r="T340" s="208"/>
      <c r="U340" s="208"/>
      <c r="V340" s="208"/>
      <c r="W340" s="208"/>
      <c r="X340" s="208"/>
      <c r="Y340" s="208"/>
      <c r="Z340" s="208"/>
    </row>
    <row r="341" spans="1:26" customFormat="1">
      <c r="A341" s="207" t="s">
        <v>1430</v>
      </c>
      <c r="B341" s="208"/>
      <c r="C341" s="208"/>
      <c r="D341" s="208"/>
      <c r="E341" s="208"/>
      <c r="F341" s="208"/>
      <c r="G341" s="208"/>
      <c r="H341" s="208"/>
      <c r="I341" s="208"/>
      <c r="J341" s="208"/>
      <c r="K341" s="208"/>
      <c r="L341" s="208"/>
      <c r="M341" s="208"/>
      <c r="N341" s="208"/>
      <c r="O341" s="208"/>
      <c r="P341" s="208"/>
      <c r="Q341" s="208"/>
      <c r="R341" s="208"/>
      <c r="S341" s="208"/>
      <c r="T341" s="208"/>
      <c r="U341" s="208"/>
      <c r="V341" s="208"/>
      <c r="W341" s="208"/>
      <c r="X341" s="208"/>
      <c r="Y341" s="208"/>
      <c r="Z341" s="208"/>
    </row>
    <row r="342" spans="1:26" customFormat="1">
      <c r="A342" s="208"/>
      <c r="B342" s="208"/>
      <c r="C342" s="208"/>
      <c r="D342" s="208"/>
      <c r="E342" s="208"/>
      <c r="F342" s="208"/>
      <c r="G342" s="208" t="s">
        <v>1431</v>
      </c>
      <c r="H342" s="208"/>
      <c r="I342" s="208"/>
      <c r="J342" s="208"/>
      <c r="K342" s="208"/>
      <c r="L342" s="208"/>
      <c r="M342" s="208"/>
      <c r="N342" s="208"/>
      <c r="O342" s="208"/>
      <c r="P342" s="208"/>
      <c r="Q342" s="208"/>
      <c r="R342" s="208"/>
      <c r="S342" s="208"/>
      <c r="T342" s="208"/>
      <c r="U342" s="208"/>
      <c r="V342" s="208"/>
      <c r="W342" s="208"/>
      <c r="X342" s="208"/>
      <c r="Y342" s="208"/>
      <c r="Z342" s="208"/>
    </row>
    <row r="343" spans="1:26" customFormat="1">
      <c r="A343" s="208"/>
      <c r="B343" s="208"/>
      <c r="C343" s="208"/>
      <c r="D343" s="208"/>
      <c r="E343" s="208"/>
      <c r="F343" s="208"/>
      <c r="G343" s="208"/>
      <c r="H343" s="208"/>
      <c r="I343" s="208"/>
      <c r="J343" s="208"/>
      <c r="K343" s="208"/>
      <c r="L343" s="208"/>
      <c r="M343" s="208"/>
      <c r="N343" s="208"/>
      <c r="O343" s="208"/>
      <c r="P343" s="208"/>
      <c r="Q343" s="208"/>
      <c r="R343" s="208"/>
      <c r="S343" s="208"/>
      <c r="T343" s="208"/>
      <c r="U343" s="208"/>
      <c r="V343" s="208"/>
      <c r="W343" s="208"/>
      <c r="X343" s="208"/>
      <c r="Y343" s="208"/>
      <c r="Z343" s="208"/>
    </row>
    <row r="344" spans="1:26" customFormat="1">
      <c r="A344" s="220" t="s">
        <v>1432</v>
      </c>
      <c r="B344" s="220"/>
      <c r="C344" s="220"/>
      <c r="D344" s="220"/>
      <c r="E344" s="220"/>
      <c r="F344" s="220"/>
      <c r="G344" s="73"/>
      <c r="H344" s="220"/>
      <c r="I344" s="208"/>
      <c r="J344" s="208"/>
      <c r="K344" s="208"/>
      <c r="L344" s="208"/>
      <c r="M344" s="208"/>
      <c r="N344" s="208"/>
      <c r="O344" s="208"/>
      <c r="P344" s="208"/>
      <c r="Q344" s="208"/>
      <c r="R344" s="208"/>
      <c r="S344" s="208"/>
      <c r="T344" s="208"/>
      <c r="U344" s="208"/>
      <c r="V344" s="208"/>
      <c r="W344" s="208"/>
      <c r="X344" s="208"/>
      <c r="Y344" s="208"/>
      <c r="Z344" s="208"/>
    </row>
    <row r="345" spans="1:26" customFormat="1" ht="20" customHeight="1">
      <c r="A345" s="273" t="s">
        <v>1465</v>
      </c>
      <c r="B345" s="273"/>
      <c r="C345" s="273"/>
      <c r="D345" s="273"/>
      <c r="E345" s="273"/>
      <c r="F345" s="220"/>
      <c r="G345" s="220"/>
      <c r="H345" s="220"/>
      <c r="I345" s="208"/>
      <c r="J345" s="208"/>
      <c r="K345" s="208"/>
      <c r="L345" s="208"/>
      <c r="M345" s="208"/>
      <c r="N345" s="208"/>
      <c r="O345" s="208"/>
      <c r="P345" s="208"/>
      <c r="Q345" s="208"/>
      <c r="R345" s="208"/>
      <c r="S345" s="208"/>
      <c r="T345" s="208"/>
      <c r="U345" s="208"/>
      <c r="V345" s="208"/>
      <c r="W345" s="208"/>
      <c r="X345" s="208"/>
      <c r="Y345" s="208"/>
      <c r="Z345" s="208"/>
    </row>
    <row r="346" spans="1:26" customFormat="1" ht="20" customHeight="1">
      <c r="A346" s="223"/>
      <c r="B346" s="223"/>
      <c r="C346" s="223"/>
      <c r="D346" s="223"/>
      <c r="E346" s="223"/>
      <c r="F346" s="220"/>
      <c r="G346" s="220"/>
      <c r="H346" s="220"/>
      <c r="I346" s="208"/>
      <c r="J346" s="208"/>
      <c r="K346" s="208"/>
      <c r="L346" s="208"/>
      <c r="M346" s="208"/>
      <c r="N346" s="208"/>
      <c r="O346" s="208"/>
      <c r="P346" s="208"/>
      <c r="Q346" s="208"/>
      <c r="R346" s="208"/>
      <c r="S346" s="208"/>
      <c r="T346" s="208"/>
      <c r="U346" s="208"/>
      <c r="V346" s="208"/>
      <c r="W346" s="208"/>
      <c r="X346" s="208"/>
      <c r="Y346" s="208"/>
      <c r="Z346" s="208"/>
    </row>
    <row r="347" spans="1:26" customFormat="1">
      <c r="A347" s="220" t="s">
        <v>1433</v>
      </c>
      <c r="B347" s="220"/>
      <c r="C347" s="220"/>
      <c r="D347" s="220"/>
      <c r="E347" s="220"/>
      <c r="F347" s="220"/>
      <c r="G347" s="220"/>
      <c r="H347" s="220"/>
      <c r="I347" s="208"/>
      <c r="J347" s="208"/>
      <c r="K347" s="208"/>
      <c r="L347" s="208"/>
      <c r="M347" s="208"/>
      <c r="N347" s="208"/>
      <c r="O347" s="208"/>
      <c r="P347" s="208"/>
      <c r="Q347" s="208"/>
      <c r="R347" s="208"/>
      <c r="S347" s="208"/>
      <c r="T347" s="208"/>
      <c r="U347" s="208"/>
      <c r="V347" s="208"/>
      <c r="W347" s="208"/>
      <c r="X347" s="208"/>
      <c r="Y347" s="208"/>
      <c r="Z347" s="208"/>
    </row>
    <row r="348" spans="1:26" customFormat="1">
      <c r="A348" s="220" t="s">
        <v>1466</v>
      </c>
      <c r="B348" s="220"/>
      <c r="C348" s="220"/>
      <c r="D348" s="220"/>
      <c r="E348" s="220"/>
      <c r="F348" s="220"/>
      <c r="G348" s="220"/>
      <c r="H348" s="220"/>
      <c r="I348" s="208"/>
      <c r="J348" s="208"/>
      <c r="K348" s="208"/>
      <c r="L348" s="208"/>
      <c r="M348" s="208"/>
      <c r="N348" s="208"/>
      <c r="O348" s="208"/>
      <c r="P348" s="208"/>
      <c r="Q348" s="208"/>
      <c r="R348" s="208"/>
      <c r="S348" s="208"/>
      <c r="T348" s="208"/>
      <c r="U348" s="208"/>
      <c r="V348" s="208"/>
      <c r="W348" s="208"/>
      <c r="X348" s="208"/>
      <c r="Y348" s="208"/>
      <c r="Z348" s="208"/>
    </row>
    <row r="349" spans="1:26" customFormat="1">
      <c r="A349" s="208"/>
      <c r="B349" s="208"/>
      <c r="C349" s="208"/>
      <c r="D349" s="208"/>
      <c r="E349" s="208"/>
      <c r="F349" s="208"/>
      <c r="G349" s="208"/>
      <c r="H349" s="208"/>
      <c r="I349" s="208"/>
      <c r="J349" s="208"/>
      <c r="K349" s="208"/>
      <c r="L349" s="208"/>
      <c r="M349" s="208"/>
      <c r="N349" s="208"/>
      <c r="O349" s="208"/>
      <c r="P349" s="208"/>
      <c r="Q349" s="208"/>
      <c r="R349" s="208"/>
      <c r="S349" s="208"/>
      <c r="T349" s="208"/>
      <c r="U349" s="208"/>
      <c r="V349" s="208"/>
      <c r="W349" s="208"/>
      <c r="X349" s="208"/>
      <c r="Y349" s="208"/>
      <c r="Z349" s="208"/>
    </row>
    <row r="350" spans="1:26" customFormat="1">
      <c r="A350" s="208" t="s">
        <v>1467</v>
      </c>
      <c r="B350" s="208"/>
      <c r="C350" s="208"/>
      <c r="D350" s="208"/>
      <c r="E350" s="208"/>
      <c r="F350" s="208"/>
      <c r="G350" s="208"/>
      <c r="H350" s="208"/>
      <c r="I350" s="208"/>
      <c r="J350" s="208"/>
      <c r="K350" s="208"/>
      <c r="L350" s="208"/>
      <c r="M350" s="208"/>
      <c r="N350" s="208"/>
      <c r="O350" s="208"/>
      <c r="P350" s="208"/>
      <c r="Q350" s="208"/>
      <c r="R350" s="208"/>
      <c r="S350" s="208"/>
      <c r="T350" s="208"/>
      <c r="U350" s="208"/>
      <c r="V350" s="208"/>
      <c r="W350" s="208"/>
      <c r="X350" s="208"/>
      <c r="Y350" s="208"/>
      <c r="Z350" s="208"/>
    </row>
    <row r="351" spans="1:26" customFormat="1">
      <c r="A351" s="208"/>
      <c r="B351" s="208"/>
      <c r="C351" s="208"/>
      <c r="D351" s="208"/>
      <c r="E351" s="208"/>
      <c r="F351" s="208"/>
      <c r="G351" s="208"/>
      <c r="H351" s="208"/>
      <c r="I351" s="208"/>
      <c r="J351" s="208"/>
      <c r="K351" s="208"/>
      <c r="L351" s="208"/>
      <c r="M351" s="208"/>
      <c r="N351" s="208"/>
      <c r="O351" s="208"/>
      <c r="P351" s="208"/>
      <c r="Q351" s="208"/>
      <c r="R351" s="208"/>
      <c r="S351" s="208"/>
      <c r="T351" s="208"/>
      <c r="U351" s="208"/>
      <c r="V351" s="208"/>
      <c r="W351" s="208"/>
      <c r="X351" s="208"/>
      <c r="Y351" s="208"/>
      <c r="Z351" s="208"/>
    </row>
    <row r="352" spans="1:26" customFormat="1">
      <c r="A352" s="208"/>
      <c r="B352" s="208"/>
      <c r="C352" s="208"/>
      <c r="D352" s="208"/>
      <c r="E352" s="208"/>
      <c r="F352" s="208"/>
      <c r="G352" s="208"/>
      <c r="H352" s="208"/>
      <c r="I352" s="208"/>
      <c r="J352" s="208"/>
      <c r="K352" s="208"/>
      <c r="L352" s="208"/>
      <c r="M352" s="208"/>
      <c r="N352" s="208"/>
      <c r="O352" s="208"/>
      <c r="P352" s="208"/>
      <c r="Q352" s="208"/>
      <c r="R352" s="208"/>
      <c r="S352" s="208"/>
      <c r="T352" s="208"/>
      <c r="U352" s="208"/>
      <c r="V352" s="208"/>
      <c r="W352" s="208"/>
      <c r="X352" s="208"/>
      <c r="Y352" s="208"/>
      <c r="Z352" s="208"/>
    </row>
    <row r="353" spans="1:26" customFormat="1">
      <c r="A353" s="224" t="s">
        <v>1434</v>
      </c>
      <c r="B353" s="225"/>
      <c r="C353" s="225"/>
      <c r="D353" s="225"/>
      <c r="E353" s="225"/>
      <c r="F353" s="225"/>
      <c r="G353" s="225"/>
      <c r="H353" s="225"/>
      <c r="I353" s="208"/>
      <c r="J353" s="208"/>
      <c r="K353" s="208"/>
      <c r="L353" s="208"/>
      <c r="M353" s="208"/>
      <c r="N353" s="208"/>
      <c r="O353" s="208"/>
      <c r="P353" s="208"/>
      <c r="Q353" s="208"/>
      <c r="R353" s="208"/>
      <c r="S353" s="208"/>
      <c r="T353" s="208"/>
      <c r="U353" s="208"/>
      <c r="V353" s="208"/>
      <c r="W353" s="208"/>
      <c r="X353" s="208"/>
      <c r="Y353" s="208"/>
      <c r="Z353" s="208"/>
    </row>
    <row r="354" spans="1:26" customFormat="1">
      <c r="A354" s="208" t="s">
        <v>1435</v>
      </c>
      <c r="B354" s="208"/>
      <c r="C354" s="208"/>
      <c r="D354" s="208"/>
      <c r="E354" s="208"/>
      <c r="F354" s="208"/>
      <c r="G354" s="208"/>
      <c r="H354" s="208"/>
      <c r="I354" s="208"/>
      <c r="J354" s="208"/>
      <c r="K354" s="208"/>
      <c r="L354" s="208"/>
      <c r="M354" s="208"/>
      <c r="N354" s="208"/>
      <c r="O354" s="208"/>
      <c r="P354" s="208"/>
      <c r="Q354" s="208"/>
      <c r="R354" s="208"/>
      <c r="S354" s="208"/>
      <c r="T354" s="208"/>
      <c r="U354" s="208"/>
      <c r="V354" s="208"/>
      <c r="W354" s="208"/>
      <c r="X354" s="208"/>
      <c r="Y354" s="208"/>
      <c r="Z354" s="208"/>
    </row>
    <row r="355" spans="1:26" customFormat="1">
      <c r="A355" s="208" t="s">
        <v>1436</v>
      </c>
      <c r="B355" s="208"/>
      <c r="C355" s="208"/>
      <c r="D355" s="208"/>
      <c r="E355" s="208"/>
      <c r="F355" s="208"/>
      <c r="G355" s="208"/>
      <c r="H355" s="208"/>
      <c r="I355" s="208"/>
      <c r="J355" s="208"/>
      <c r="K355" s="208"/>
      <c r="L355" s="208"/>
      <c r="M355" s="208"/>
      <c r="N355" s="208"/>
      <c r="O355" s="208"/>
      <c r="P355" s="208"/>
      <c r="Q355" s="208"/>
      <c r="R355" s="208"/>
      <c r="S355" s="208"/>
      <c r="T355" s="208"/>
      <c r="U355" s="208"/>
      <c r="V355" s="208"/>
      <c r="W355" s="208"/>
      <c r="X355" s="208"/>
      <c r="Y355" s="208"/>
      <c r="Z355" s="208"/>
    </row>
    <row r="356" spans="1:26" customFormat="1">
      <c r="A356" s="208" t="s">
        <v>1437</v>
      </c>
      <c r="B356" s="208"/>
      <c r="C356" s="208"/>
      <c r="D356" s="208"/>
      <c r="E356" s="208"/>
      <c r="F356" s="208"/>
      <c r="G356" s="208"/>
      <c r="H356" s="208"/>
      <c r="I356" s="208"/>
      <c r="J356" s="208"/>
      <c r="K356" s="208"/>
      <c r="L356" s="208"/>
      <c r="M356" s="208"/>
      <c r="N356" s="208"/>
      <c r="O356" s="208"/>
      <c r="P356" s="208"/>
      <c r="Q356" s="208"/>
      <c r="R356" s="208"/>
      <c r="S356" s="208"/>
      <c r="T356" s="208"/>
      <c r="U356" s="208"/>
      <c r="V356" s="208"/>
      <c r="W356" s="208"/>
      <c r="X356" s="208"/>
      <c r="Y356" s="208"/>
      <c r="Z356" s="208"/>
    </row>
    <row r="357" spans="1:26" customFormat="1">
      <c r="A357" s="208" t="s">
        <v>1438</v>
      </c>
      <c r="B357" s="208"/>
      <c r="C357" s="208"/>
      <c r="D357" s="208"/>
      <c r="E357" s="208"/>
      <c r="F357" s="208"/>
      <c r="G357" s="208"/>
      <c r="H357" s="208"/>
      <c r="I357" s="208"/>
      <c r="J357" s="208"/>
      <c r="K357" s="208"/>
      <c r="L357" s="208"/>
      <c r="M357" s="208"/>
      <c r="N357" s="208"/>
      <c r="O357" s="208"/>
      <c r="P357" s="208"/>
      <c r="Q357" s="208"/>
      <c r="R357" s="208"/>
      <c r="S357" s="208"/>
      <c r="T357" s="208"/>
      <c r="U357" s="208"/>
      <c r="V357" s="208"/>
      <c r="W357" s="208"/>
      <c r="X357" s="208"/>
      <c r="Y357" s="208"/>
      <c r="Z357" s="208"/>
    </row>
    <row r="358" spans="1:26" customFormat="1">
      <c r="A358" s="208" t="s">
        <v>1439</v>
      </c>
      <c r="B358" s="208"/>
      <c r="C358" s="208"/>
      <c r="D358" s="208"/>
      <c r="E358" s="208"/>
      <c r="F358" s="208"/>
      <c r="G358" s="208"/>
      <c r="H358" s="208"/>
      <c r="I358" s="208"/>
      <c r="J358" s="208"/>
      <c r="K358" s="208"/>
      <c r="L358" s="208"/>
      <c r="M358" s="208"/>
      <c r="N358" s="208"/>
      <c r="O358" s="208"/>
      <c r="P358" s="208"/>
      <c r="Q358" s="208"/>
      <c r="R358" s="208"/>
      <c r="S358" s="208"/>
      <c r="T358" s="208"/>
      <c r="U358" s="208"/>
      <c r="V358" s="208"/>
      <c r="W358" s="208"/>
      <c r="X358" s="208"/>
      <c r="Y358" s="208"/>
      <c r="Z358" s="208"/>
    </row>
    <row r="359" spans="1:26" customFormat="1">
      <c r="A359" s="208" t="s">
        <v>1440</v>
      </c>
      <c r="B359" s="208"/>
      <c r="C359" s="208"/>
      <c r="D359" s="208"/>
      <c r="E359" s="208"/>
      <c r="F359" s="208"/>
      <c r="G359" s="208"/>
      <c r="H359" s="208"/>
      <c r="I359" s="208"/>
      <c r="J359" s="208"/>
      <c r="K359" s="208"/>
      <c r="L359" s="208"/>
      <c r="M359" s="208"/>
      <c r="N359" s="208"/>
      <c r="O359" s="208"/>
      <c r="P359" s="208"/>
      <c r="Q359" s="208"/>
      <c r="R359" s="208"/>
      <c r="S359" s="208"/>
      <c r="T359" s="208"/>
      <c r="U359" s="208"/>
      <c r="V359" s="208"/>
      <c r="W359" s="208"/>
      <c r="X359" s="208"/>
      <c r="Y359" s="208"/>
      <c r="Z359" s="208"/>
    </row>
    <row r="360" spans="1:26" customFormat="1">
      <c r="A360" s="208"/>
      <c r="B360" s="208"/>
      <c r="C360" s="208"/>
      <c r="D360" s="208"/>
      <c r="E360" s="208"/>
      <c r="F360" s="208"/>
      <c r="G360" s="208"/>
      <c r="H360" s="208"/>
      <c r="I360" s="208"/>
      <c r="J360" s="208"/>
      <c r="K360" s="208"/>
      <c r="L360" s="208"/>
      <c r="M360" s="208"/>
      <c r="N360" s="208"/>
      <c r="O360" s="208"/>
      <c r="P360" s="208"/>
      <c r="Q360" s="208"/>
      <c r="R360" s="208"/>
      <c r="S360" s="208"/>
      <c r="T360" s="208"/>
      <c r="U360" s="208"/>
      <c r="V360" s="208"/>
      <c r="W360" s="208"/>
      <c r="X360" s="208"/>
      <c r="Y360" s="208"/>
      <c r="Z360" s="208"/>
    </row>
    <row r="361" spans="1:26" customFormat="1">
      <c r="A361" s="224" t="s">
        <v>1441</v>
      </c>
      <c r="B361" s="225"/>
      <c r="C361" s="225"/>
      <c r="D361" s="225"/>
      <c r="E361" s="225"/>
      <c r="F361" s="225"/>
      <c r="G361" s="225"/>
      <c r="H361" s="225"/>
      <c r="I361" s="208"/>
      <c r="J361" s="208"/>
      <c r="K361" s="208"/>
      <c r="L361" s="208"/>
      <c r="M361" s="208"/>
      <c r="N361" s="208"/>
      <c r="O361" s="208"/>
      <c r="P361" s="208"/>
      <c r="Q361" s="208"/>
      <c r="R361" s="208"/>
      <c r="S361" s="208"/>
      <c r="T361" s="208"/>
      <c r="U361" s="208"/>
      <c r="V361" s="208"/>
      <c r="W361" s="208"/>
      <c r="X361" s="208"/>
      <c r="Y361" s="208"/>
      <c r="Z361" s="208"/>
    </row>
    <row r="362" spans="1:26" customFormat="1">
      <c r="A362" s="208" t="s">
        <v>1442</v>
      </c>
      <c r="B362" s="208"/>
      <c r="C362" s="208"/>
      <c r="D362" s="208"/>
      <c r="E362" s="208"/>
      <c r="F362" s="208"/>
      <c r="G362" s="208"/>
      <c r="H362" s="208"/>
      <c r="I362" s="208"/>
      <c r="J362" s="208"/>
      <c r="K362" s="208"/>
      <c r="L362" s="208"/>
      <c r="M362" s="208"/>
      <c r="N362" s="208"/>
      <c r="O362" s="208"/>
      <c r="P362" s="208"/>
      <c r="Q362" s="208"/>
      <c r="R362" s="208"/>
      <c r="S362" s="208"/>
      <c r="T362" s="208"/>
      <c r="U362" s="208"/>
      <c r="V362" s="208"/>
      <c r="W362" s="208"/>
      <c r="X362" s="208"/>
      <c r="Y362" s="208"/>
      <c r="Z362" s="208"/>
    </row>
    <row r="363" spans="1:26" customFormat="1">
      <c r="A363" s="208"/>
      <c r="B363" s="208"/>
      <c r="C363" s="208"/>
      <c r="D363" s="208"/>
      <c r="E363" s="208"/>
      <c r="F363" s="208"/>
      <c r="G363" s="208"/>
      <c r="H363" s="208"/>
      <c r="I363" s="208"/>
      <c r="J363" s="208"/>
      <c r="K363" s="208"/>
      <c r="L363" s="208"/>
      <c r="M363" s="208"/>
      <c r="N363" s="208"/>
      <c r="O363" s="208"/>
      <c r="P363" s="208"/>
      <c r="Q363" s="208"/>
      <c r="R363" s="208"/>
      <c r="S363" s="208"/>
      <c r="T363" s="208"/>
      <c r="U363" s="208"/>
      <c r="V363" s="208"/>
      <c r="W363" s="208"/>
      <c r="X363" s="208"/>
      <c r="Y363" s="208"/>
      <c r="Z363" s="208"/>
    </row>
    <row r="364" spans="1:26" customFormat="1">
      <c r="A364" s="272"/>
      <c r="B364" s="271"/>
      <c r="C364" s="271"/>
      <c r="D364" s="271"/>
      <c r="E364" s="271"/>
      <c r="F364" s="271"/>
      <c r="G364" s="271"/>
      <c r="H364" s="208"/>
      <c r="I364" s="208"/>
      <c r="J364" s="208"/>
      <c r="K364" s="208"/>
      <c r="L364" s="208"/>
      <c r="M364" s="208"/>
      <c r="N364" s="208"/>
      <c r="O364" s="208"/>
      <c r="P364" s="208"/>
      <c r="Q364" s="208"/>
      <c r="R364" s="208"/>
      <c r="S364" s="208"/>
      <c r="T364" s="208"/>
      <c r="U364" s="208"/>
      <c r="V364" s="208"/>
      <c r="W364" s="208"/>
      <c r="X364" s="208"/>
      <c r="Y364" s="208"/>
      <c r="Z364" s="208"/>
    </row>
    <row r="365" spans="1:26" customFormat="1">
      <c r="A365" s="271"/>
      <c r="B365" s="271"/>
      <c r="C365" s="271"/>
      <c r="D365" s="271"/>
      <c r="E365" s="271"/>
      <c r="F365" s="271"/>
      <c r="G365" s="271"/>
      <c r="H365" s="208"/>
      <c r="I365" s="208"/>
      <c r="J365" s="208"/>
      <c r="K365" s="208"/>
      <c r="L365" s="208"/>
      <c r="M365" s="208"/>
      <c r="N365" s="208"/>
      <c r="O365" s="208"/>
      <c r="P365" s="208"/>
      <c r="Q365" s="208"/>
      <c r="R365" s="208"/>
      <c r="S365" s="208"/>
      <c r="T365" s="208"/>
      <c r="U365" s="208"/>
      <c r="V365" s="208"/>
      <c r="W365" s="208"/>
      <c r="X365" s="208"/>
      <c r="Y365" s="208"/>
      <c r="Z365" s="208"/>
    </row>
    <row r="366" spans="1:26" customFormat="1">
      <c r="A366" s="271"/>
      <c r="B366" s="271"/>
      <c r="C366" s="271"/>
      <c r="D366" s="271"/>
      <c r="E366" s="271"/>
      <c r="F366" s="271"/>
      <c r="G366" s="271"/>
      <c r="H366" s="208"/>
      <c r="I366" s="208"/>
      <c r="J366" s="208"/>
      <c r="K366" s="208"/>
      <c r="L366" s="208"/>
      <c r="M366" s="208"/>
      <c r="N366" s="208"/>
      <c r="O366" s="208"/>
      <c r="P366" s="208"/>
      <c r="Q366" s="208"/>
      <c r="R366" s="208"/>
      <c r="S366" s="208"/>
      <c r="T366" s="208"/>
      <c r="U366" s="208"/>
      <c r="V366" s="208"/>
      <c r="W366" s="208"/>
      <c r="X366" s="208"/>
      <c r="Y366" s="208"/>
      <c r="Z366" s="208"/>
    </row>
    <row r="367" spans="1:26" customFormat="1">
      <c r="A367" s="271"/>
      <c r="B367" s="271"/>
      <c r="C367" s="271"/>
      <c r="D367" s="271"/>
      <c r="E367" s="271"/>
      <c r="F367" s="271"/>
      <c r="G367" s="271"/>
      <c r="H367" s="208"/>
      <c r="I367" s="208"/>
      <c r="J367" s="208"/>
      <c r="K367" s="208"/>
      <c r="L367" s="208"/>
      <c r="M367" s="208"/>
      <c r="N367" s="208"/>
      <c r="O367" s="208"/>
      <c r="P367" s="208"/>
      <c r="Q367" s="208"/>
      <c r="R367" s="208"/>
      <c r="S367" s="208"/>
      <c r="T367" s="208"/>
      <c r="U367" s="208"/>
      <c r="V367" s="208"/>
      <c r="W367" s="208"/>
      <c r="X367" s="208"/>
      <c r="Y367" s="208"/>
      <c r="Z367" s="208"/>
    </row>
    <row r="368" spans="1:26" customFormat="1">
      <c r="A368" s="271"/>
      <c r="B368" s="271"/>
      <c r="C368" s="271"/>
      <c r="D368" s="271"/>
      <c r="E368" s="271"/>
      <c r="F368" s="271"/>
      <c r="G368" s="271"/>
      <c r="H368" s="208"/>
      <c r="I368" s="208"/>
      <c r="J368" s="208"/>
      <c r="K368" s="208"/>
      <c r="L368" s="208"/>
      <c r="M368" s="208"/>
      <c r="N368" s="208"/>
      <c r="O368" s="208"/>
      <c r="P368" s="208"/>
      <c r="Q368" s="208"/>
      <c r="R368" s="208"/>
      <c r="S368" s="208"/>
      <c r="T368" s="208"/>
      <c r="U368" s="208"/>
      <c r="V368" s="208"/>
      <c r="W368" s="208"/>
      <c r="X368" s="208"/>
      <c r="Y368" s="208"/>
      <c r="Z368" s="208"/>
    </row>
    <row r="369" spans="1:26" customFormat="1">
      <c r="A369" s="271"/>
      <c r="B369" s="271"/>
      <c r="C369" s="271"/>
      <c r="D369" s="271"/>
      <c r="E369" s="271"/>
      <c r="F369" s="271"/>
      <c r="G369" s="271"/>
      <c r="H369" s="208"/>
      <c r="I369" s="208"/>
      <c r="J369" s="208"/>
      <c r="K369" s="208"/>
      <c r="L369" s="208"/>
      <c r="M369" s="208"/>
      <c r="N369" s="208"/>
      <c r="O369" s="208"/>
      <c r="P369" s="208"/>
      <c r="Q369" s="208"/>
      <c r="R369" s="208"/>
      <c r="S369" s="208"/>
      <c r="T369" s="208"/>
      <c r="U369" s="208"/>
      <c r="V369" s="208"/>
      <c r="W369" s="208"/>
      <c r="X369" s="208"/>
      <c r="Y369" s="208"/>
      <c r="Z369" s="208"/>
    </row>
    <row r="370" spans="1:26" customFormat="1">
      <c r="A370" s="271"/>
      <c r="B370" s="271"/>
      <c r="C370" s="271"/>
      <c r="D370" s="271"/>
      <c r="E370" s="271"/>
      <c r="F370" s="271"/>
      <c r="G370" s="271"/>
      <c r="H370" s="208"/>
      <c r="I370" s="208"/>
      <c r="J370" s="208"/>
      <c r="K370" s="208"/>
      <c r="L370" s="208"/>
      <c r="M370" s="208"/>
      <c r="N370" s="208"/>
      <c r="O370" s="208"/>
      <c r="P370" s="208"/>
      <c r="Q370" s="208"/>
      <c r="R370" s="208"/>
      <c r="S370" s="208"/>
      <c r="T370" s="208"/>
      <c r="U370" s="208"/>
      <c r="V370" s="208"/>
      <c r="W370" s="208"/>
      <c r="X370" s="208"/>
      <c r="Y370" s="208"/>
      <c r="Z370" s="208"/>
    </row>
    <row r="371" spans="1:26" customFormat="1">
      <c r="A371" s="271"/>
      <c r="B371" s="271"/>
      <c r="C371" s="271"/>
      <c r="D371" s="271"/>
      <c r="E371" s="271"/>
      <c r="F371" s="271"/>
      <c r="G371" s="271"/>
      <c r="H371" s="208"/>
      <c r="I371" s="208"/>
      <c r="J371" s="208"/>
      <c r="K371" s="208"/>
      <c r="L371" s="208"/>
      <c r="M371" s="208"/>
      <c r="N371" s="208"/>
      <c r="O371" s="208"/>
      <c r="P371" s="208"/>
      <c r="Q371" s="208"/>
      <c r="R371" s="208"/>
      <c r="S371" s="208"/>
      <c r="T371" s="208"/>
      <c r="U371" s="208"/>
      <c r="V371" s="208"/>
      <c r="W371" s="208"/>
      <c r="X371" s="208"/>
      <c r="Y371" s="208"/>
      <c r="Z371" s="208"/>
    </row>
    <row r="372" spans="1:26" customFormat="1">
      <c r="A372" s="271"/>
      <c r="B372" s="271"/>
      <c r="C372" s="271"/>
      <c r="D372" s="271"/>
      <c r="E372" s="271"/>
      <c r="F372" s="271"/>
      <c r="G372" s="271"/>
      <c r="H372" s="208"/>
      <c r="I372" s="208"/>
      <c r="J372" s="208"/>
      <c r="K372" s="208"/>
      <c r="L372" s="208"/>
      <c r="M372" s="208"/>
      <c r="N372" s="208"/>
      <c r="O372" s="208"/>
      <c r="P372" s="208"/>
      <c r="Q372" s="208"/>
      <c r="R372" s="208"/>
      <c r="S372" s="208"/>
      <c r="T372" s="208"/>
      <c r="U372" s="208"/>
      <c r="V372" s="208"/>
      <c r="W372" s="208"/>
      <c r="X372" s="208"/>
      <c r="Y372" s="208"/>
      <c r="Z372" s="208"/>
    </row>
    <row r="373" spans="1:26" customFormat="1">
      <c r="A373" s="271"/>
      <c r="B373" s="271"/>
      <c r="C373" s="271"/>
      <c r="D373" s="271"/>
      <c r="E373" s="271"/>
      <c r="F373" s="271"/>
      <c r="G373" s="271"/>
      <c r="H373" s="208"/>
      <c r="I373" s="208"/>
      <c r="J373" s="208"/>
      <c r="K373" s="208"/>
      <c r="L373" s="208"/>
      <c r="M373" s="208"/>
      <c r="N373" s="208"/>
      <c r="O373" s="208"/>
      <c r="P373" s="208"/>
      <c r="Q373" s="208"/>
      <c r="R373" s="208"/>
      <c r="S373" s="208"/>
      <c r="T373" s="208"/>
      <c r="U373" s="208"/>
      <c r="V373" s="208"/>
      <c r="W373" s="208"/>
      <c r="X373" s="208"/>
      <c r="Y373" s="208"/>
      <c r="Z373" s="208"/>
    </row>
    <row r="374" spans="1:26" customFormat="1">
      <c r="A374" s="271"/>
      <c r="B374" s="271"/>
      <c r="C374" s="271"/>
      <c r="D374" s="271"/>
      <c r="E374" s="271"/>
      <c r="F374" s="271"/>
      <c r="G374" s="271"/>
      <c r="H374" s="208"/>
      <c r="I374" s="208"/>
      <c r="J374" s="208"/>
      <c r="K374" s="208"/>
      <c r="L374" s="208"/>
      <c r="M374" s="208"/>
      <c r="N374" s="208"/>
      <c r="O374" s="208"/>
      <c r="P374" s="208"/>
      <c r="Q374" s="208"/>
      <c r="R374" s="208"/>
      <c r="S374" s="208"/>
      <c r="T374" s="208"/>
      <c r="U374" s="208"/>
      <c r="V374" s="208"/>
      <c r="W374" s="208"/>
      <c r="X374" s="208"/>
      <c r="Y374" s="208"/>
      <c r="Z374" s="208"/>
    </row>
    <row r="375" spans="1:26" customFormat="1">
      <c r="A375" s="271"/>
      <c r="B375" s="271"/>
      <c r="C375" s="271"/>
      <c r="D375" s="271"/>
      <c r="E375" s="271"/>
      <c r="F375" s="271"/>
      <c r="G375" s="271"/>
      <c r="H375" s="208"/>
      <c r="I375" s="208"/>
      <c r="J375" s="208"/>
      <c r="K375" s="208"/>
      <c r="L375" s="208"/>
      <c r="M375" s="208"/>
      <c r="N375" s="208"/>
      <c r="O375" s="208"/>
      <c r="P375" s="208"/>
      <c r="Q375" s="208"/>
      <c r="R375" s="208"/>
      <c r="S375" s="208"/>
      <c r="T375" s="208"/>
      <c r="U375" s="208"/>
      <c r="V375" s="208"/>
      <c r="W375" s="208"/>
      <c r="X375" s="208"/>
      <c r="Y375" s="208"/>
      <c r="Z375" s="208"/>
    </row>
    <row r="376" spans="1:26" customFormat="1">
      <c r="A376" s="271"/>
      <c r="B376" s="271"/>
      <c r="C376" s="271"/>
      <c r="D376" s="271"/>
      <c r="E376" s="271"/>
      <c r="F376" s="271"/>
      <c r="G376" s="271"/>
      <c r="H376" s="208"/>
      <c r="I376" s="208"/>
      <c r="J376" s="208"/>
      <c r="K376" s="208"/>
      <c r="L376" s="208"/>
      <c r="M376" s="208"/>
      <c r="N376" s="208"/>
      <c r="O376" s="208"/>
      <c r="P376" s="208"/>
      <c r="Q376" s="208"/>
      <c r="R376" s="208"/>
      <c r="S376" s="208"/>
      <c r="T376" s="208"/>
      <c r="U376" s="208"/>
      <c r="V376" s="208"/>
      <c r="W376" s="208"/>
      <c r="X376" s="208"/>
      <c r="Y376" s="208"/>
      <c r="Z376" s="208"/>
    </row>
    <row r="377" spans="1:26" customFormat="1">
      <c r="A377" s="271"/>
      <c r="B377" s="271"/>
      <c r="C377" s="271"/>
      <c r="D377" s="271"/>
      <c r="E377" s="271"/>
      <c r="F377" s="271"/>
      <c r="G377" s="271"/>
      <c r="H377" s="208"/>
      <c r="I377" s="208"/>
      <c r="J377" s="208"/>
      <c r="K377" s="208"/>
      <c r="L377" s="208"/>
      <c r="M377" s="208"/>
      <c r="N377" s="208"/>
      <c r="O377" s="208"/>
      <c r="P377" s="208"/>
      <c r="Q377" s="208"/>
      <c r="R377" s="208"/>
      <c r="S377" s="208"/>
      <c r="T377" s="208"/>
      <c r="U377" s="208"/>
      <c r="V377" s="208"/>
      <c r="W377" s="208"/>
      <c r="X377" s="208"/>
      <c r="Y377" s="208"/>
      <c r="Z377" s="208"/>
    </row>
    <row r="378" spans="1:26" customFormat="1">
      <c r="A378" s="271"/>
      <c r="B378" s="271"/>
      <c r="C378" s="271"/>
      <c r="D378" s="271"/>
      <c r="E378" s="271"/>
      <c r="F378" s="271"/>
      <c r="G378" s="271"/>
      <c r="H378" s="208"/>
      <c r="I378" s="208"/>
      <c r="J378" s="208"/>
      <c r="K378" s="208"/>
      <c r="L378" s="208"/>
      <c r="M378" s="208"/>
      <c r="N378" s="208"/>
      <c r="O378" s="208"/>
      <c r="P378" s="208"/>
      <c r="Q378" s="208"/>
      <c r="R378" s="208"/>
      <c r="S378" s="208"/>
      <c r="T378" s="208"/>
      <c r="U378" s="208"/>
      <c r="V378" s="208"/>
      <c r="W378" s="208"/>
      <c r="X378" s="208"/>
      <c r="Y378" s="208"/>
      <c r="Z378" s="208"/>
    </row>
    <row r="379" spans="1:26" customFormat="1">
      <c r="A379" s="271"/>
      <c r="B379" s="271"/>
      <c r="C379" s="271"/>
      <c r="D379" s="271"/>
      <c r="E379" s="271"/>
      <c r="F379" s="271"/>
      <c r="G379" s="271"/>
      <c r="H379" s="208"/>
      <c r="I379" s="208"/>
      <c r="J379" s="208"/>
      <c r="K379" s="208"/>
      <c r="L379" s="208"/>
      <c r="M379" s="208"/>
      <c r="N379" s="208"/>
      <c r="O379" s="208"/>
      <c r="P379" s="208"/>
      <c r="Q379" s="208"/>
      <c r="R379" s="208"/>
      <c r="S379" s="208"/>
      <c r="T379" s="208"/>
      <c r="U379" s="208"/>
      <c r="V379" s="208"/>
      <c r="W379" s="208"/>
      <c r="X379" s="208"/>
      <c r="Y379" s="208"/>
      <c r="Z379" s="208"/>
    </row>
    <row r="380" spans="1:26" customFormat="1">
      <c r="A380" s="271"/>
      <c r="B380" s="271"/>
      <c r="C380" s="271"/>
      <c r="D380" s="271"/>
      <c r="E380" s="271"/>
      <c r="F380" s="271"/>
      <c r="G380" s="271"/>
      <c r="H380" s="208"/>
      <c r="I380" s="208"/>
      <c r="J380" s="208"/>
      <c r="K380" s="208"/>
      <c r="L380" s="208"/>
      <c r="M380" s="208"/>
      <c r="N380" s="208"/>
      <c r="O380" s="208"/>
      <c r="P380" s="208"/>
      <c r="Q380" s="208"/>
      <c r="R380" s="208"/>
      <c r="S380" s="208"/>
      <c r="T380" s="208"/>
      <c r="U380" s="208"/>
      <c r="V380" s="208"/>
      <c r="W380" s="208"/>
      <c r="X380" s="208"/>
      <c r="Y380" s="208"/>
      <c r="Z380" s="208"/>
    </row>
    <row r="381" spans="1:26" customFormat="1">
      <c r="A381" s="271"/>
      <c r="B381" s="271"/>
      <c r="C381" s="271"/>
      <c r="D381" s="271"/>
      <c r="E381" s="271"/>
      <c r="F381" s="271"/>
      <c r="G381" s="271"/>
      <c r="H381" s="208"/>
      <c r="I381" s="208"/>
      <c r="J381" s="208"/>
      <c r="K381" s="208"/>
      <c r="L381" s="208"/>
      <c r="M381" s="208"/>
      <c r="N381" s="208"/>
      <c r="O381" s="208"/>
      <c r="P381" s="208"/>
      <c r="Q381" s="208"/>
      <c r="R381" s="208"/>
      <c r="S381" s="208"/>
      <c r="T381" s="208"/>
      <c r="U381" s="208"/>
      <c r="V381" s="208"/>
      <c r="W381" s="208"/>
      <c r="X381" s="208"/>
      <c r="Y381" s="208"/>
      <c r="Z381" s="208"/>
    </row>
    <row r="382" spans="1:26" customFormat="1">
      <c r="A382" s="271"/>
      <c r="B382" s="271"/>
      <c r="C382" s="271"/>
      <c r="D382" s="271"/>
      <c r="E382" s="271"/>
      <c r="F382" s="271"/>
      <c r="G382" s="271"/>
      <c r="H382" s="208"/>
      <c r="I382" s="208"/>
      <c r="J382" s="208"/>
      <c r="K382" s="208"/>
      <c r="L382" s="208"/>
      <c r="M382" s="208"/>
      <c r="N382" s="208"/>
      <c r="O382" s="208"/>
      <c r="P382" s="208"/>
      <c r="Q382" s="208"/>
      <c r="R382" s="208"/>
      <c r="S382" s="208"/>
      <c r="T382" s="208"/>
      <c r="U382" s="208"/>
      <c r="V382" s="208"/>
      <c r="W382" s="208"/>
      <c r="X382" s="208"/>
      <c r="Y382" s="208"/>
      <c r="Z382" s="208"/>
    </row>
    <row r="383" spans="1:26" customFormat="1">
      <c r="A383" s="208" t="s">
        <v>1443</v>
      </c>
      <c r="B383" s="208"/>
      <c r="C383" s="208"/>
      <c r="D383" s="208"/>
      <c r="E383" s="208"/>
      <c r="F383" s="208"/>
      <c r="G383" s="208"/>
      <c r="H383" s="208"/>
      <c r="I383" s="208"/>
      <c r="J383" s="208"/>
      <c r="K383" s="208"/>
      <c r="L383" s="208"/>
      <c r="M383" s="208"/>
      <c r="N383" s="208"/>
      <c r="O383" s="208"/>
      <c r="P383" s="208"/>
      <c r="Q383" s="208"/>
      <c r="R383" s="208"/>
      <c r="S383" s="208"/>
      <c r="T383" s="208"/>
      <c r="U383" s="208"/>
      <c r="V383" s="208"/>
      <c r="W383" s="208"/>
      <c r="X383" s="208"/>
      <c r="Y383" s="208"/>
      <c r="Z383" s="208"/>
    </row>
    <row r="384" spans="1:26" customFormat="1">
      <c r="A384" s="208" t="s">
        <v>1444</v>
      </c>
      <c r="B384" s="208"/>
      <c r="C384" s="208"/>
      <c r="D384" s="208"/>
      <c r="E384" s="208"/>
      <c r="F384" s="208"/>
      <c r="G384" s="208"/>
      <c r="H384" s="208"/>
      <c r="I384" s="208"/>
      <c r="J384" s="208"/>
      <c r="K384" s="208"/>
      <c r="L384" s="208"/>
      <c r="M384" s="208"/>
      <c r="N384" s="208"/>
      <c r="O384" s="208"/>
      <c r="P384" s="208"/>
      <c r="Q384" s="208"/>
      <c r="R384" s="208"/>
      <c r="S384" s="208"/>
      <c r="T384" s="208"/>
      <c r="U384" s="208"/>
      <c r="V384" s="208"/>
      <c r="W384" s="208"/>
      <c r="X384" s="208"/>
      <c r="Y384" s="208"/>
      <c r="Z384" s="208"/>
    </row>
    <row r="385" spans="1:26" customFormat="1">
      <c r="A385" s="208"/>
      <c r="B385" s="208"/>
      <c r="C385" s="208"/>
      <c r="D385" s="208"/>
      <c r="E385" s="208"/>
      <c r="F385" s="208"/>
      <c r="G385" s="208"/>
      <c r="H385" s="208"/>
      <c r="I385" s="208"/>
      <c r="J385" s="208"/>
      <c r="K385" s="208"/>
      <c r="L385" s="208"/>
      <c r="M385" s="208"/>
      <c r="N385" s="208"/>
      <c r="O385" s="208"/>
      <c r="P385" s="208"/>
      <c r="Q385" s="208"/>
      <c r="R385" s="208"/>
      <c r="S385" s="208"/>
      <c r="T385" s="208"/>
      <c r="U385" s="208"/>
      <c r="V385" s="208"/>
      <c r="W385" s="208"/>
      <c r="X385" s="208"/>
      <c r="Y385" s="208"/>
      <c r="Z385" s="208"/>
    </row>
    <row r="386" spans="1:26" customFormat="1">
      <c r="A386" s="207" t="s">
        <v>1408</v>
      </c>
      <c r="B386" s="208"/>
      <c r="C386" s="208"/>
      <c r="D386" s="208"/>
      <c r="E386" s="208"/>
      <c r="F386" s="208"/>
      <c r="G386" s="208"/>
      <c r="H386" s="208"/>
      <c r="I386" s="208"/>
      <c r="J386" s="208"/>
      <c r="K386" s="208"/>
      <c r="L386" s="208"/>
      <c r="M386" s="208"/>
      <c r="N386" s="208"/>
      <c r="O386" s="208"/>
      <c r="P386" s="208"/>
      <c r="Q386" s="208"/>
      <c r="R386" s="208"/>
      <c r="S386" s="208"/>
      <c r="T386" s="208"/>
      <c r="U386" s="208"/>
      <c r="V386" s="208"/>
      <c r="W386" s="208"/>
      <c r="X386" s="208"/>
      <c r="Y386" s="208"/>
      <c r="Z386" s="208"/>
    </row>
    <row r="387" spans="1:26" customFormat="1">
      <c r="A387" s="207"/>
      <c r="B387" s="208"/>
      <c r="C387" s="208"/>
      <c r="D387" s="208"/>
      <c r="E387" s="208"/>
      <c r="F387" s="208" t="s">
        <v>1409</v>
      </c>
      <c r="G387" s="208" t="s">
        <v>1410</v>
      </c>
      <c r="H387" s="208"/>
      <c r="I387" s="208"/>
      <c r="J387" s="208"/>
      <c r="K387" s="208"/>
      <c r="L387" s="208"/>
      <c r="M387" s="208"/>
      <c r="N387" s="208"/>
      <c r="O387" s="208"/>
      <c r="P387" s="208"/>
      <c r="Q387" s="208"/>
      <c r="R387" s="208"/>
      <c r="S387" s="208"/>
      <c r="T387" s="208"/>
      <c r="U387" s="208"/>
      <c r="V387" s="208"/>
      <c r="W387" s="208"/>
      <c r="X387" s="208"/>
      <c r="Y387" s="208"/>
      <c r="Z387" s="208"/>
    </row>
    <row r="388" spans="1:26" customFormat="1">
      <c r="A388" s="207"/>
      <c r="B388" s="208"/>
      <c r="C388" s="208"/>
      <c r="D388" s="208"/>
      <c r="E388" s="208"/>
      <c r="F388" s="208"/>
      <c r="G388" s="208"/>
      <c r="H388" s="208"/>
      <c r="I388" s="208"/>
      <c r="J388" s="208"/>
      <c r="K388" s="208"/>
      <c r="L388" s="208"/>
      <c r="M388" s="208"/>
      <c r="N388" s="208"/>
      <c r="O388" s="208"/>
      <c r="P388" s="208"/>
      <c r="Q388" s="208"/>
      <c r="R388" s="208"/>
      <c r="S388" s="208"/>
      <c r="T388" s="208"/>
      <c r="U388" s="208"/>
      <c r="V388" s="208"/>
      <c r="W388" s="208"/>
      <c r="X388" s="208"/>
      <c r="Y388" s="208"/>
      <c r="Z388" s="208"/>
    </row>
    <row r="389" spans="1:26" customFormat="1">
      <c r="A389" s="207" t="s">
        <v>1445</v>
      </c>
      <c r="B389" s="208"/>
      <c r="C389" s="208"/>
      <c r="D389" s="208"/>
      <c r="E389" s="208"/>
      <c r="F389" s="208"/>
      <c r="G389" s="208"/>
      <c r="H389" s="208"/>
      <c r="I389" s="208"/>
      <c r="J389" s="208"/>
      <c r="K389" s="208"/>
      <c r="L389" s="208"/>
      <c r="M389" s="208"/>
      <c r="N389" s="208"/>
      <c r="O389" s="208"/>
      <c r="P389" s="208"/>
      <c r="Q389" s="208"/>
      <c r="R389" s="208"/>
      <c r="S389" s="208"/>
      <c r="T389" s="208"/>
      <c r="U389" s="208"/>
      <c r="V389" s="208"/>
      <c r="W389" s="208"/>
      <c r="X389" s="208"/>
      <c r="Y389" s="208"/>
      <c r="Z389" s="208"/>
    </row>
    <row r="390" spans="1:26" customFormat="1">
      <c r="A390" s="207" t="s">
        <v>1468</v>
      </c>
      <c r="B390" s="208"/>
      <c r="C390" s="208"/>
      <c r="D390" s="208"/>
      <c r="E390" s="208"/>
      <c r="F390" s="208"/>
      <c r="G390" s="208"/>
      <c r="H390" s="208"/>
      <c r="I390" s="208"/>
      <c r="J390" s="208"/>
      <c r="K390" s="208"/>
      <c r="L390" s="208"/>
      <c r="M390" s="208"/>
      <c r="N390" s="208"/>
      <c r="O390" s="208"/>
      <c r="P390" s="208"/>
      <c r="Q390" s="208"/>
      <c r="R390" s="208"/>
      <c r="S390" s="208"/>
      <c r="T390" s="208"/>
      <c r="U390" s="208"/>
      <c r="V390" s="208"/>
      <c r="W390" s="208"/>
      <c r="X390" s="208"/>
      <c r="Y390" s="208"/>
      <c r="Z390" s="208"/>
    </row>
    <row r="391" spans="1:26" customFormat="1">
      <c r="A391" s="207" t="s">
        <v>1446</v>
      </c>
      <c r="B391" s="208"/>
      <c r="C391" s="208"/>
      <c r="D391" s="208"/>
      <c r="E391" s="208"/>
      <c r="F391" s="208"/>
      <c r="G391" s="208"/>
      <c r="H391" s="208"/>
      <c r="I391" s="208"/>
      <c r="J391" s="208"/>
      <c r="K391" s="208"/>
      <c r="L391" s="208"/>
      <c r="M391" s="208"/>
      <c r="N391" s="208"/>
      <c r="O391" s="208"/>
      <c r="P391" s="208"/>
      <c r="Q391" s="208"/>
      <c r="R391" s="208"/>
      <c r="S391" s="208"/>
      <c r="T391" s="208"/>
      <c r="U391" s="208"/>
      <c r="V391" s="208"/>
      <c r="W391" s="208"/>
      <c r="X391" s="208"/>
      <c r="Y391" s="208"/>
      <c r="Z391" s="208"/>
    </row>
    <row r="392" spans="1:26" customFormat="1">
      <c r="A392" s="207" t="s">
        <v>1447</v>
      </c>
      <c r="B392" s="208"/>
      <c r="C392" s="208"/>
      <c r="D392" s="208"/>
      <c r="E392" s="208"/>
      <c r="F392" s="208"/>
      <c r="G392" s="208"/>
      <c r="H392" s="208"/>
      <c r="I392" s="208"/>
      <c r="J392" s="208"/>
      <c r="K392" s="208"/>
      <c r="L392" s="208"/>
      <c r="M392" s="208"/>
      <c r="N392" s="208"/>
      <c r="O392" s="208"/>
      <c r="P392" s="208"/>
      <c r="Q392" s="208"/>
      <c r="R392" s="208"/>
      <c r="S392" s="208"/>
      <c r="T392" s="208"/>
      <c r="U392" s="208"/>
      <c r="V392" s="208"/>
      <c r="W392" s="208"/>
      <c r="X392" s="208"/>
      <c r="Y392" s="208"/>
      <c r="Z392" s="208"/>
    </row>
    <row r="393" spans="1:26" customFormat="1">
      <c r="A393" s="207"/>
      <c r="B393" s="208"/>
      <c r="C393" s="208"/>
      <c r="D393" s="208"/>
      <c r="E393" s="208"/>
      <c r="F393" s="208" t="s">
        <v>1448</v>
      </c>
      <c r="G393" s="208"/>
      <c r="H393" s="208"/>
      <c r="I393" s="208"/>
      <c r="J393" s="208"/>
      <c r="K393" s="208"/>
      <c r="L393" s="208"/>
      <c r="M393" s="208"/>
      <c r="N393" s="208"/>
      <c r="O393" s="208"/>
      <c r="P393" s="208"/>
      <c r="Q393" s="208"/>
      <c r="R393" s="208"/>
      <c r="S393" s="208"/>
      <c r="T393" s="208"/>
      <c r="U393" s="208"/>
      <c r="V393" s="208"/>
      <c r="W393" s="208"/>
      <c r="X393" s="208"/>
      <c r="Y393" s="208"/>
      <c r="Z393" s="208"/>
    </row>
    <row r="394" spans="1:26" customFormat="1">
      <c r="A394" s="207"/>
      <c r="B394" s="208"/>
      <c r="C394" s="208"/>
      <c r="D394" s="208"/>
      <c r="E394" s="208"/>
      <c r="F394" s="208"/>
      <c r="G394" s="208"/>
      <c r="H394" s="208"/>
      <c r="I394" s="208"/>
      <c r="J394" s="208"/>
      <c r="K394" s="208"/>
      <c r="L394" s="208"/>
      <c r="M394" s="208"/>
      <c r="N394" s="208"/>
      <c r="O394" s="208"/>
      <c r="P394" s="208"/>
      <c r="Q394" s="208"/>
      <c r="R394" s="208"/>
      <c r="S394" s="208"/>
      <c r="T394" s="208"/>
      <c r="U394" s="208"/>
      <c r="V394" s="208"/>
      <c r="W394" s="208"/>
      <c r="X394" s="208"/>
      <c r="Y394" s="208"/>
      <c r="Z394" s="208"/>
    </row>
    <row r="395" spans="1:26" customFormat="1">
      <c r="A395" s="207" t="s">
        <v>1449</v>
      </c>
      <c r="B395" s="208"/>
      <c r="C395" s="208"/>
      <c r="D395" s="208"/>
      <c r="E395" s="208"/>
      <c r="F395" s="208"/>
      <c r="G395" s="208"/>
      <c r="H395" s="208"/>
      <c r="I395" s="208"/>
      <c r="J395" s="208"/>
      <c r="K395" s="208"/>
      <c r="L395" s="208"/>
      <c r="M395" s="208"/>
      <c r="N395" s="208"/>
      <c r="O395" s="208"/>
      <c r="P395" s="208"/>
      <c r="Q395" s="208"/>
      <c r="R395" s="208"/>
      <c r="S395" s="208"/>
      <c r="T395" s="208"/>
      <c r="U395" s="208"/>
      <c r="V395" s="208"/>
      <c r="W395" s="208"/>
      <c r="X395" s="208"/>
      <c r="Y395" s="208"/>
      <c r="Z395" s="208"/>
    </row>
    <row r="396" spans="1:26" customFormat="1">
      <c r="A396" s="207"/>
      <c r="B396" s="208" t="s">
        <v>1450</v>
      </c>
      <c r="C396" s="208"/>
      <c r="D396" s="208"/>
      <c r="E396" s="208"/>
      <c r="F396" s="208" t="s">
        <v>1451</v>
      </c>
      <c r="G396" s="208" t="s">
        <v>1452</v>
      </c>
      <c r="H396" s="208"/>
      <c r="I396" s="208"/>
      <c r="J396" s="208"/>
      <c r="K396" s="208"/>
      <c r="L396" s="208"/>
      <c r="M396" s="208"/>
      <c r="N396" s="208"/>
      <c r="O396" s="208"/>
      <c r="P396" s="208"/>
      <c r="Q396" s="208"/>
      <c r="R396" s="208"/>
      <c r="S396" s="208"/>
      <c r="T396" s="208"/>
      <c r="U396" s="208"/>
      <c r="V396" s="208"/>
      <c r="W396" s="208"/>
      <c r="X396" s="208"/>
      <c r="Y396" s="208"/>
      <c r="Z396" s="208"/>
    </row>
    <row r="397" spans="1:26" customFormat="1">
      <c r="A397" s="208"/>
      <c r="B397" s="208"/>
      <c r="C397" s="208"/>
      <c r="D397" s="208"/>
      <c r="E397" s="208"/>
      <c r="F397" s="208"/>
      <c r="G397" s="208"/>
      <c r="H397" s="208"/>
      <c r="I397" s="208"/>
      <c r="J397" s="208"/>
      <c r="K397" s="208"/>
      <c r="L397" s="208"/>
      <c r="M397" s="208"/>
      <c r="N397" s="208"/>
      <c r="O397" s="208"/>
      <c r="P397" s="208"/>
      <c r="Q397" s="208"/>
      <c r="R397" s="208"/>
      <c r="S397" s="208"/>
      <c r="T397" s="208"/>
      <c r="U397" s="208"/>
      <c r="V397" s="208"/>
      <c r="W397" s="208"/>
      <c r="X397" s="208"/>
      <c r="Y397" s="208"/>
      <c r="Z397" s="208"/>
    </row>
    <row r="398" spans="1:26" customFormat="1">
      <c r="A398" s="221" t="s">
        <v>1453</v>
      </c>
      <c r="B398" s="208"/>
      <c r="C398" s="208"/>
      <c r="D398" s="208"/>
      <c r="E398" s="208"/>
      <c r="F398" s="208"/>
      <c r="G398" s="208"/>
      <c r="H398" s="208"/>
      <c r="I398" s="208"/>
      <c r="J398" s="208"/>
      <c r="K398" s="208"/>
      <c r="L398" s="208"/>
      <c r="M398" s="208"/>
      <c r="N398" s="208"/>
      <c r="O398" s="208"/>
      <c r="P398" s="208"/>
      <c r="Q398" s="208"/>
      <c r="R398" s="208"/>
      <c r="S398" s="208"/>
      <c r="T398" s="208"/>
      <c r="U398" s="208"/>
      <c r="V398" s="208"/>
      <c r="W398" s="208"/>
      <c r="X398" s="208"/>
      <c r="Y398" s="208"/>
      <c r="Z398" s="208"/>
    </row>
    <row r="399" spans="1:26" customFormat="1">
      <c r="A399" s="208"/>
      <c r="B399" s="208"/>
      <c r="C399" s="208"/>
      <c r="D399" s="208"/>
      <c r="E399" s="208"/>
      <c r="F399" s="208"/>
      <c r="G399" s="208"/>
      <c r="H399" s="208"/>
      <c r="I399" s="208"/>
      <c r="J399" s="208"/>
      <c r="K399" s="208"/>
      <c r="L399" s="208"/>
      <c r="M399" s="208"/>
      <c r="N399" s="208"/>
      <c r="O399" s="208"/>
      <c r="P399" s="208"/>
      <c r="Q399" s="208"/>
      <c r="R399" s="208"/>
      <c r="S399" s="208"/>
      <c r="T399" s="208"/>
      <c r="U399" s="208"/>
      <c r="V399" s="208"/>
      <c r="W399" s="208"/>
      <c r="X399" s="208"/>
      <c r="Y399" s="208"/>
      <c r="Z399" s="208"/>
    </row>
    <row r="400" spans="1:26" customFormat="1">
      <c r="A400" s="224" t="s">
        <v>1454</v>
      </c>
      <c r="B400" s="225"/>
      <c r="C400" s="225"/>
      <c r="D400" s="225"/>
      <c r="E400" s="225"/>
      <c r="F400" s="225"/>
      <c r="G400" s="225"/>
      <c r="H400" s="225"/>
      <c r="I400" s="208"/>
      <c r="J400" s="208"/>
      <c r="K400" s="208"/>
      <c r="L400" s="208"/>
      <c r="M400" s="208"/>
      <c r="N400" s="208"/>
      <c r="O400" s="208"/>
      <c r="P400" s="208"/>
      <c r="Q400" s="208"/>
      <c r="R400" s="208"/>
      <c r="S400" s="208"/>
      <c r="T400" s="208"/>
      <c r="U400" s="208"/>
      <c r="V400" s="208"/>
      <c r="W400" s="208"/>
      <c r="X400" s="208"/>
      <c r="Y400" s="208"/>
      <c r="Z400" s="208"/>
    </row>
    <row r="401" spans="1:26" customFormat="1">
      <c r="A401" s="225" t="s">
        <v>1455</v>
      </c>
      <c r="B401" s="225"/>
      <c r="C401" s="225"/>
      <c r="D401" s="225"/>
      <c r="E401" s="225"/>
      <c r="F401" s="225"/>
      <c r="G401" s="225"/>
      <c r="H401" s="225"/>
      <c r="I401" s="208"/>
      <c r="J401" s="208"/>
      <c r="K401" s="208"/>
      <c r="L401" s="208"/>
      <c r="M401" s="208"/>
      <c r="N401" s="208"/>
      <c r="O401" s="208"/>
      <c r="P401" s="208"/>
      <c r="Q401" s="208"/>
      <c r="R401" s="208"/>
      <c r="S401" s="208"/>
      <c r="T401" s="208"/>
      <c r="U401" s="208"/>
      <c r="V401" s="208"/>
      <c r="W401" s="208"/>
      <c r="X401" s="208"/>
      <c r="Y401" s="208"/>
      <c r="Z401" s="208"/>
    </row>
    <row r="402" spans="1:26" customFormat="1">
      <c r="B402" s="208"/>
      <c r="C402" s="208"/>
      <c r="D402" s="208"/>
      <c r="E402" s="208"/>
      <c r="F402" s="208"/>
      <c r="G402" s="208"/>
      <c r="H402" s="208"/>
      <c r="I402" s="208"/>
      <c r="J402" s="208"/>
      <c r="K402" s="208"/>
      <c r="L402" s="208"/>
      <c r="M402" s="208"/>
      <c r="N402" s="208"/>
      <c r="O402" s="208"/>
      <c r="P402" s="208"/>
      <c r="Q402" s="208"/>
      <c r="R402" s="208"/>
      <c r="S402" s="208"/>
      <c r="T402" s="208"/>
      <c r="U402" s="208"/>
      <c r="V402" s="208"/>
      <c r="W402" s="208"/>
      <c r="X402" s="208"/>
      <c r="Y402" s="208"/>
      <c r="Z402" s="208"/>
    </row>
    <row r="403" spans="1:26" customFormat="1">
      <c r="A403" s="270"/>
      <c r="B403" s="271"/>
      <c r="C403" s="271"/>
      <c r="D403" s="271"/>
      <c r="E403" s="271"/>
      <c r="F403" s="271"/>
      <c r="G403" s="271"/>
      <c r="H403" s="208"/>
      <c r="I403" s="208"/>
      <c r="J403" s="208"/>
      <c r="K403" s="208"/>
      <c r="L403" s="208"/>
      <c r="M403" s="208"/>
      <c r="N403" s="208"/>
      <c r="O403" s="208"/>
      <c r="P403" s="208"/>
      <c r="Q403" s="208"/>
      <c r="R403" s="208"/>
      <c r="S403" s="208"/>
      <c r="T403" s="208"/>
      <c r="U403" s="208"/>
      <c r="V403" s="208"/>
      <c r="W403" s="208"/>
      <c r="X403" s="208"/>
      <c r="Y403" s="208"/>
      <c r="Z403" s="208"/>
    </row>
    <row r="404" spans="1:26" customFormat="1">
      <c r="A404" s="271"/>
      <c r="B404" s="271"/>
      <c r="C404" s="271"/>
      <c r="D404" s="271"/>
      <c r="E404" s="271"/>
      <c r="F404" s="271"/>
      <c r="G404" s="271"/>
      <c r="H404" s="208"/>
      <c r="I404" s="208"/>
      <c r="J404" s="208"/>
      <c r="K404" s="208"/>
      <c r="L404" s="208"/>
      <c r="M404" s="208"/>
      <c r="N404" s="208"/>
      <c r="O404" s="208"/>
      <c r="P404" s="208"/>
      <c r="Q404" s="208"/>
      <c r="R404" s="208"/>
      <c r="S404" s="208"/>
      <c r="T404" s="208"/>
      <c r="U404" s="208"/>
      <c r="V404" s="208"/>
      <c r="W404" s="208"/>
      <c r="X404" s="208"/>
      <c r="Y404" s="208"/>
      <c r="Z404" s="208"/>
    </row>
    <row r="405" spans="1:26" customFormat="1">
      <c r="A405" s="271"/>
      <c r="B405" s="271"/>
      <c r="C405" s="271"/>
      <c r="D405" s="271"/>
      <c r="E405" s="271"/>
      <c r="F405" s="271"/>
      <c r="G405" s="271"/>
      <c r="H405" s="208"/>
      <c r="I405" s="208"/>
      <c r="J405" s="208"/>
      <c r="K405" s="208"/>
      <c r="L405" s="208"/>
      <c r="M405" s="208"/>
      <c r="N405" s="208"/>
      <c r="O405" s="208"/>
      <c r="P405" s="208"/>
      <c r="Q405" s="208"/>
      <c r="R405" s="208"/>
      <c r="S405" s="208"/>
      <c r="T405" s="208"/>
      <c r="U405" s="208"/>
      <c r="V405" s="208"/>
      <c r="W405" s="208"/>
      <c r="X405" s="208"/>
      <c r="Y405" s="208"/>
      <c r="Z405" s="208"/>
    </row>
    <row r="406" spans="1:26" customFormat="1">
      <c r="A406" s="271"/>
      <c r="B406" s="271"/>
      <c r="C406" s="271"/>
      <c r="D406" s="271"/>
      <c r="E406" s="271"/>
      <c r="F406" s="271"/>
      <c r="G406" s="271"/>
      <c r="H406" s="208"/>
      <c r="I406" s="208"/>
      <c r="J406" s="208"/>
      <c r="K406" s="208"/>
      <c r="L406" s="208"/>
      <c r="M406" s="208"/>
      <c r="N406" s="208"/>
      <c r="O406" s="208"/>
      <c r="P406" s="208"/>
      <c r="Q406" s="208"/>
      <c r="R406" s="208"/>
      <c r="S406" s="208"/>
      <c r="T406" s="208"/>
      <c r="U406" s="208"/>
      <c r="V406" s="208"/>
      <c r="W406" s="208"/>
      <c r="X406" s="208"/>
      <c r="Y406" s="208"/>
      <c r="Z406" s="208"/>
    </row>
    <row r="407" spans="1:26" customFormat="1">
      <c r="A407" s="271"/>
      <c r="B407" s="271"/>
      <c r="C407" s="271"/>
      <c r="D407" s="271"/>
      <c r="E407" s="271"/>
      <c r="F407" s="271"/>
      <c r="G407" s="271"/>
      <c r="H407" s="208"/>
      <c r="I407" s="208"/>
      <c r="J407" s="208"/>
      <c r="K407" s="208"/>
      <c r="L407" s="208"/>
      <c r="M407" s="208"/>
      <c r="N407" s="208"/>
      <c r="O407" s="208"/>
      <c r="P407" s="208"/>
      <c r="Q407" s="208"/>
      <c r="R407" s="208"/>
      <c r="S407" s="208"/>
      <c r="T407" s="208"/>
      <c r="U407" s="208"/>
      <c r="V407" s="208"/>
      <c r="W407" s="208"/>
      <c r="X407" s="208"/>
      <c r="Y407" s="208"/>
      <c r="Z407" s="208"/>
    </row>
    <row r="408" spans="1:26" customFormat="1">
      <c r="A408" s="271"/>
      <c r="B408" s="271"/>
      <c r="C408" s="271"/>
      <c r="D408" s="271"/>
      <c r="E408" s="271"/>
      <c r="F408" s="271"/>
      <c r="G408" s="271"/>
      <c r="H408" s="208"/>
      <c r="I408" s="208"/>
      <c r="J408" s="208"/>
      <c r="K408" s="208"/>
      <c r="L408" s="208"/>
      <c r="M408" s="208"/>
      <c r="N408" s="208"/>
      <c r="O408" s="208"/>
      <c r="P408" s="208"/>
      <c r="Q408" s="208"/>
      <c r="R408" s="208"/>
      <c r="S408" s="208"/>
      <c r="T408" s="208"/>
      <c r="U408" s="208"/>
      <c r="V408" s="208"/>
      <c r="W408" s="208"/>
      <c r="X408" s="208"/>
      <c r="Y408" s="208"/>
      <c r="Z408" s="208"/>
    </row>
    <row r="409" spans="1:26" customFormat="1">
      <c r="A409" s="271"/>
      <c r="B409" s="271"/>
      <c r="C409" s="271"/>
      <c r="D409" s="271"/>
      <c r="E409" s="271"/>
      <c r="F409" s="271"/>
      <c r="G409" s="271"/>
      <c r="H409" s="208"/>
      <c r="I409" s="208"/>
      <c r="J409" s="208"/>
      <c r="K409" s="208"/>
      <c r="L409" s="208"/>
      <c r="M409" s="208"/>
      <c r="N409" s="208"/>
      <c r="O409" s="208"/>
      <c r="P409" s="208"/>
      <c r="Q409" s="208"/>
      <c r="R409" s="208"/>
      <c r="S409" s="208"/>
      <c r="T409" s="208"/>
      <c r="U409" s="208"/>
      <c r="V409" s="208"/>
      <c r="W409" s="208"/>
      <c r="X409" s="208"/>
      <c r="Y409" s="208"/>
      <c r="Z409" s="208"/>
    </row>
    <row r="410" spans="1:26" customFormat="1">
      <c r="A410" s="271"/>
      <c r="B410" s="271"/>
      <c r="C410" s="271"/>
      <c r="D410" s="271"/>
      <c r="E410" s="271"/>
      <c r="F410" s="271"/>
      <c r="G410" s="271"/>
      <c r="H410" s="208"/>
      <c r="I410" s="208"/>
      <c r="J410" s="208"/>
      <c r="K410" s="208"/>
      <c r="L410" s="208"/>
      <c r="M410" s="208"/>
      <c r="N410" s="208"/>
      <c r="O410" s="208"/>
      <c r="P410" s="208"/>
      <c r="Q410" s="208"/>
      <c r="R410" s="208"/>
      <c r="S410" s="208"/>
      <c r="T410" s="208"/>
      <c r="U410" s="208"/>
      <c r="V410" s="208"/>
      <c r="W410" s="208"/>
      <c r="X410" s="208"/>
      <c r="Y410" s="208"/>
      <c r="Z410" s="208"/>
    </row>
    <row r="411" spans="1:26" customFormat="1">
      <c r="A411" s="271"/>
      <c r="B411" s="271"/>
      <c r="C411" s="271"/>
      <c r="D411" s="271"/>
      <c r="E411" s="271"/>
      <c r="F411" s="271"/>
      <c r="G411" s="271"/>
      <c r="H411" s="208"/>
      <c r="I411" s="208"/>
      <c r="J411" s="208"/>
      <c r="K411" s="208"/>
      <c r="L411" s="208"/>
      <c r="M411" s="208"/>
      <c r="N411" s="208"/>
      <c r="O411" s="208"/>
      <c r="P411" s="208"/>
      <c r="Q411" s="208"/>
      <c r="R411" s="208"/>
      <c r="S411" s="208"/>
      <c r="T411" s="208"/>
      <c r="U411" s="208"/>
      <c r="V411" s="208"/>
      <c r="W411" s="208"/>
      <c r="X411" s="208"/>
      <c r="Y411" s="208"/>
      <c r="Z411" s="208"/>
    </row>
    <row r="412" spans="1:26" customFormat="1">
      <c r="A412" s="271"/>
      <c r="B412" s="271"/>
      <c r="C412" s="271"/>
      <c r="D412" s="271"/>
      <c r="E412" s="271"/>
      <c r="F412" s="271"/>
      <c r="G412" s="271"/>
      <c r="H412" s="208"/>
      <c r="I412" s="208"/>
      <c r="J412" s="208"/>
      <c r="K412" s="208"/>
      <c r="L412" s="208"/>
      <c r="M412" s="208"/>
      <c r="N412" s="208"/>
      <c r="O412" s="208"/>
      <c r="P412" s="208"/>
      <c r="Q412" s="208"/>
      <c r="R412" s="208"/>
      <c r="S412" s="208"/>
      <c r="T412" s="208"/>
      <c r="U412" s="208"/>
      <c r="V412" s="208"/>
      <c r="W412" s="208"/>
      <c r="X412" s="208"/>
      <c r="Y412" s="208"/>
      <c r="Z412" s="208"/>
    </row>
    <row r="413" spans="1:26" customFormat="1">
      <c r="A413" s="271"/>
      <c r="B413" s="271"/>
      <c r="C413" s="271"/>
      <c r="D413" s="271"/>
      <c r="E413" s="271"/>
      <c r="F413" s="271"/>
      <c r="G413" s="271"/>
      <c r="H413" s="208"/>
      <c r="I413" s="208"/>
      <c r="J413" s="208"/>
      <c r="K413" s="208"/>
      <c r="L413" s="208"/>
      <c r="M413" s="208"/>
      <c r="N413" s="208"/>
      <c r="O413" s="208"/>
      <c r="P413" s="208"/>
      <c r="Q413" s="208"/>
      <c r="R413" s="208"/>
      <c r="S413" s="208"/>
      <c r="T413" s="208"/>
      <c r="U413" s="208"/>
      <c r="V413" s="208"/>
      <c r="W413" s="208"/>
      <c r="X413" s="208"/>
      <c r="Y413" s="208"/>
      <c r="Z413" s="208"/>
    </row>
    <row r="414" spans="1:26" customFormat="1">
      <c r="A414" s="271"/>
      <c r="B414" s="271"/>
      <c r="C414" s="271"/>
      <c r="D414" s="271"/>
      <c r="E414" s="271"/>
      <c r="F414" s="271"/>
      <c r="G414" s="271"/>
      <c r="H414" s="208"/>
      <c r="I414" s="208"/>
      <c r="J414" s="208"/>
      <c r="K414" s="208"/>
      <c r="L414" s="208"/>
      <c r="M414" s="208"/>
      <c r="N414" s="208"/>
      <c r="O414" s="208"/>
      <c r="P414" s="208"/>
      <c r="Q414" s="208"/>
      <c r="R414" s="208"/>
      <c r="S414" s="208"/>
      <c r="T414" s="208"/>
      <c r="U414" s="208"/>
      <c r="V414" s="208"/>
      <c r="W414" s="208"/>
      <c r="X414" s="208"/>
      <c r="Y414" s="208"/>
      <c r="Z414" s="208"/>
    </row>
    <row r="415" spans="1:26" customFormat="1">
      <c r="A415" s="271"/>
      <c r="B415" s="271"/>
      <c r="C415" s="271"/>
      <c r="D415" s="271"/>
      <c r="E415" s="271"/>
      <c r="F415" s="271"/>
      <c r="G415" s="271"/>
      <c r="H415" s="208"/>
      <c r="I415" s="208"/>
      <c r="J415" s="208"/>
      <c r="K415" s="208"/>
      <c r="L415" s="208"/>
      <c r="M415" s="208"/>
      <c r="N415" s="208"/>
      <c r="O415" s="208"/>
      <c r="P415" s="208"/>
      <c r="Q415" s="208"/>
      <c r="R415" s="208"/>
      <c r="S415" s="208"/>
      <c r="T415" s="208"/>
      <c r="U415" s="208"/>
      <c r="V415" s="208"/>
      <c r="W415" s="208"/>
      <c r="X415" s="208"/>
      <c r="Y415" s="208"/>
      <c r="Z415" s="208"/>
    </row>
    <row r="416" spans="1:26" customFormat="1">
      <c r="A416" s="271"/>
      <c r="B416" s="271"/>
      <c r="C416" s="271"/>
      <c r="D416" s="271"/>
      <c r="E416" s="271"/>
      <c r="F416" s="271"/>
      <c r="G416" s="271"/>
      <c r="H416" s="208"/>
      <c r="I416" s="208"/>
      <c r="J416" s="208"/>
      <c r="K416" s="208"/>
      <c r="L416" s="208"/>
      <c r="M416" s="208"/>
      <c r="N416" s="208"/>
      <c r="O416" s="208"/>
      <c r="P416" s="208"/>
      <c r="Q416" s="208"/>
      <c r="R416" s="208"/>
      <c r="S416" s="208"/>
      <c r="T416" s="208"/>
      <c r="U416" s="208"/>
      <c r="V416" s="208"/>
      <c r="W416" s="208"/>
      <c r="X416" s="208"/>
      <c r="Y416" s="208"/>
      <c r="Z416" s="208"/>
    </row>
    <row r="417" spans="1:26" customFormat="1">
      <c r="A417" s="271"/>
      <c r="B417" s="271"/>
      <c r="C417" s="271"/>
      <c r="D417" s="271"/>
      <c r="E417" s="271"/>
      <c r="F417" s="271"/>
      <c r="G417" s="271"/>
      <c r="H417" s="208"/>
      <c r="I417" s="208"/>
      <c r="J417" s="208"/>
      <c r="K417" s="208"/>
      <c r="L417" s="208"/>
      <c r="M417" s="208"/>
      <c r="N417" s="208"/>
      <c r="O417" s="208"/>
      <c r="P417" s="208"/>
      <c r="Q417" s="208"/>
      <c r="R417" s="208"/>
      <c r="S417" s="208"/>
      <c r="T417" s="208"/>
      <c r="U417" s="208"/>
      <c r="V417" s="208"/>
      <c r="W417" s="208"/>
      <c r="X417" s="208"/>
      <c r="Y417" s="208"/>
      <c r="Z417" s="208"/>
    </row>
    <row r="418" spans="1:26" customFormat="1">
      <c r="A418" s="271"/>
      <c r="B418" s="271"/>
      <c r="C418" s="271"/>
      <c r="D418" s="271"/>
      <c r="E418" s="271"/>
      <c r="F418" s="271"/>
      <c r="G418" s="271"/>
      <c r="H418" s="208"/>
      <c r="I418" s="208"/>
      <c r="J418" s="208"/>
      <c r="K418" s="208"/>
      <c r="L418" s="208"/>
      <c r="M418" s="208"/>
      <c r="N418" s="208"/>
      <c r="O418" s="208"/>
      <c r="P418" s="208"/>
      <c r="Q418" s="208"/>
      <c r="R418" s="208"/>
      <c r="S418" s="208"/>
      <c r="T418" s="208"/>
      <c r="U418" s="208"/>
      <c r="V418" s="208"/>
      <c r="W418" s="208"/>
      <c r="X418" s="208"/>
      <c r="Y418" s="208"/>
      <c r="Z418" s="208"/>
    </row>
    <row r="419" spans="1:26" customFormat="1">
      <c r="A419" s="271"/>
      <c r="B419" s="271"/>
      <c r="C419" s="271"/>
      <c r="D419" s="271"/>
      <c r="E419" s="271"/>
      <c r="F419" s="271"/>
      <c r="G419" s="271"/>
      <c r="H419" s="208"/>
      <c r="I419" s="208"/>
      <c r="J419" s="208"/>
      <c r="K419" s="208"/>
      <c r="L419" s="208"/>
      <c r="M419" s="208"/>
      <c r="N419" s="208"/>
      <c r="O419" s="208"/>
      <c r="P419" s="208"/>
      <c r="Q419" s="208"/>
      <c r="R419" s="208"/>
      <c r="S419" s="208"/>
      <c r="T419" s="208"/>
      <c r="U419" s="208"/>
      <c r="V419" s="208"/>
      <c r="W419" s="208"/>
      <c r="X419" s="208"/>
      <c r="Y419" s="208"/>
      <c r="Z419" s="208"/>
    </row>
    <row r="420" spans="1:26" customFormat="1">
      <c r="A420" s="271"/>
      <c r="B420" s="271"/>
      <c r="C420" s="271"/>
      <c r="D420" s="271"/>
      <c r="E420" s="271"/>
      <c r="F420" s="271"/>
      <c r="G420" s="271"/>
      <c r="H420" s="208"/>
      <c r="I420" s="208"/>
      <c r="J420" s="208"/>
      <c r="K420" s="208"/>
      <c r="L420" s="208"/>
      <c r="M420" s="208"/>
      <c r="N420" s="208"/>
      <c r="O420" s="208"/>
      <c r="P420" s="208"/>
      <c r="Q420" s="208"/>
      <c r="R420" s="208"/>
      <c r="S420" s="208"/>
      <c r="T420" s="208"/>
      <c r="U420" s="208"/>
      <c r="V420" s="208"/>
      <c r="W420" s="208"/>
      <c r="X420" s="208"/>
      <c r="Y420" s="208"/>
      <c r="Z420" s="208"/>
    </row>
    <row r="421" spans="1:26" customFormat="1">
      <c r="A421" s="271"/>
      <c r="B421" s="271"/>
      <c r="C421" s="271"/>
      <c r="D421" s="271"/>
      <c r="E421" s="271"/>
      <c r="F421" s="271"/>
      <c r="G421" s="271"/>
      <c r="H421" s="208"/>
      <c r="I421" s="208"/>
      <c r="J421" s="208"/>
      <c r="K421" s="208"/>
      <c r="L421" s="208"/>
      <c r="M421" s="208"/>
      <c r="N421" s="208"/>
      <c r="O421" s="208"/>
      <c r="P421" s="208"/>
      <c r="Q421" s="208"/>
      <c r="R421" s="208"/>
      <c r="S421" s="208"/>
      <c r="T421" s="208"/>
      <c r="U421" s="208"/>
      <c r="V421" s="208"/>
      <c r="W421" s="208"/>
      <c r="X421" s="208"/>
      <c r="Y421" s="208"/>
      <c r="Z421" s="208"/>
    </row>
    <row r="422" spans="1:26" customFormat="1">
      <c r="A422" s="271"/>
      <c r="B422" s="271"/>
      <c r="C422" s="271"/>
      <c r="D422" s="271"/>
      <c r="E422" s="271"/>
      <c r="F422" s="271"/>
      <c r="G422" s="271"/>
      <c r="H422" s="208"/>
      <c r="I422" s="208"/>
      <c r="J422" s="208"/>
      <c r="K422" s="208"/>
      <c r="L422" s="208"/>
      <c r="M422" s="208"/>
      <c r="N422" s="208"/>
      <c r="O422" s="208"/>
      <c r="P422" s="208"/>
      <c r="Q422" s="208"/>
      <c r="R422" s="208"/>
      <c r="S422" s="208"/>
      <c r="T422" s="208"/>
      <c r="U422" s="208"/>
      <c r="V422" s="208"/>
      <c r="W422" s="208"/>
      <c r="X422" s="208"/>
      <c r="Y422" s="208"/>
      <c r="Z422" s="208"/>
    </row>
    <row r="423" spans="1:26" customFormat="1">
      <c r="A423" s="271"/>
      <c r="B423" s="271"/>
      <c r="C423" s="271"/>
      <c r="D423" s="271"/>
      <c r="E423" s="271"/>
      <c r="F423" s="271"/>
      <c r="G423" s="271"/>
      <c r="H423" s="208"/>
      <c r="I423" s="208"/>
      <c r="J423" s="208"/>
      <c r="K423" s="208"/>
      <c r="L423" s="208"/>
      <c r="M423" s="208"/>
      <c r="N423" s="208"/>
      <c r="O423" s="208"/>
      <c r="P423" s="208"/>
      <c r="Q423" s="208"/>
      <c r="R423" s="208"/>
      <c r="S423" s="208"/>
      <c r="T423" s="208"/>
      <c r="U423" s="208"/>
      <c r="V423" s="208"/>
      <c r="W423" s="208"/>
      <c r="X423" s="208"/>
      <c r="Y423" s="208"/>
      <c r="Z423" s="208"/>
    </row>
    <row r="424" spans="1:26" customFormat="1">
      <c r="A424" s="271"/>
      <c r="B424" s="271"/>
      <c r="C424" s="271"/>
      <c r="D424" s="271"/>
      <c r="E424" s="271"/>
      <c r="F424" s="271"/>
      <c r="G424" s="271"/>
      <c r="H424" s="208"/>
      <c r="I424" s="208"/>
      <c r="J424" s="208"/>
      <c r="K424" s="208"/>
      <c r="L424" s="208"/>
      <c r="M424" s="208"/>
      <c r="N424" s="208"/>
      <c r="O424" s="208"/>
      <c r="P424" s="208"/>
      <c r="Q424" s="208"/>
      <c r="R424" s="208"/>
      <c r="S424" s="208"/>
      <c r="T424" s="208"/>
      <c r="U424" s="208"/>
      <c r="V424" s="208"/>
      <c r="W424" s="208"/>
      <c r="X424" s="208"/>
      <c r="Y424" s="208"/>
      <c r="Z424" s="208"/>
    </row>
    <row r="425" spans="1:26" customFormat="1">
      <c r="A425" s="208" t="s">
        <v>1456</v>
      </c>
      <c r="B425" s="208"/>
      <c r="C425" s="208"/>
      <c r="D425" s="208"/>
      <c r="E425" s="208"/>
      <c r="F425" s="208"/>
      <c r="G425" s="208"/>
      <c r="H425" s="208"/>
      <c r="I425" s="208"/>
      <c r="J425" s="208"/>
      <c r="K425" s="208"/>
      <c r="L425" s="208"/>
      <c r="M425" s="208"/>
      <c r="N425" s="208"/>
      <c r="O425" s="208"/>
      <c r="P425" s="208"/>
      <c r="Q425" s="208"/>
      <c r="R425" s="208"/>
      <c r="S425" s="208"/>
      <c r="T425" s="208"/>
      <c r="U425" s="208"/>
      <c r="V425" s="208"/>
      <c r="W425" s="208"/>
      <c r="X425" s="208"/>
      <c r="Y425" s="208"/>
      <c r="Z425" s="208"/>
    </row>
    <row r="426" spans="1:26" customFormat="1">
      <c r="A426" s="208"/>
      <c r="B426" s="208"/>
      <c r="C426" s="208"/>
      <c r="D426" s="208"/>
      <c r="E426" s="222" t="s">
        <v>1457</v>
      </c>
      <c r="F426" s="208"/>
      <c r="G426" s="208"/>
      <c r="H426" s="208"/>
      <c r="I426" s="208"/>
      <c r="J426" s="208"/>
      <c r="K426" s="208"/>
      <c r="L426" s="208"/>
      <c r="M426" s="208"/>
      <c r="N426" s="208"/>
      <c r="O426" s="208"/>
      <c r="P426" s="208"/>
      <c r="Q426" s="208"/>
      <c r="R426" s="208"/>
      <c r="S426" s="208"/>
      <c r="T426" s="208"/>
      <c r="U426" s="208"/>
      <c r="V426" s="208"/>
      <c r="W426" s="208"/>
      <c r="X426" s="208"/>
      <c r="Y426" s="208"/>
      <c r="Z426" s="208"/>
    </row>
    <row r="427" spans="1:26" customFormat="1">
      <c r="A427" s="208"/>
      <c r="B427" s="208"/>
      <c r="C427" s="208"/>
      <c r="D427" s="208"/>
      <c r="E427" s="209" t="s">
        <v>1458</v>
      </c>
      <c r="F427" s="208"/>
      <c r="G427" s="208"/>
      <c r="H427" s="208"/>
      <c r="I427" s="208"/>
      <c r="J427" s="208"/>
      <c r="K427" s="208"/>
      <c r="L427" s="208"/>
      <c r="M427" s="208"/>
      <c r="N427" s="208"/>
      <c r="O427" s="208"/>
      <c r="P427" s="208"/>
      <c r="Q427" s="208"/>
      <c r="R427" s="208"/>
      <c r="S427" s="208"/>
      <c r="T427" s="208"/>
      <c r="U427" s="208"/>
      <c r="V427" s="208"/>
      <c r="W427" s="208"/>
      <c r="X427" s="208"/>
      <c r="Y427" s="208"/>
      <c r="Z427" s="208"/>
    </row>
    <row r="428" spans="1:26" customFormat="1">
      <c r="A428" s="208" t="s">
        <v>93</v>
      </c>
      <c r="B428" s="208"/>
      <c r="C428" s="208"/>
      <c r="D428" s="208"/>
      <c r="E428" s="208"/>
      <c r="F428" s="208"/>
      <c r="G428" s="208"/>
      <c r="H428" s="208"/>
      <c r="I428" s="208"/>
      <c r="J428" s="208"/>
      <c r="K428" s="208"/>
      <c r="L428" s="208"/>
      <c r="M428" s="208"/>
      <c r="N428" s="208"/>
      <c r="O428" s="208"/>
      <c r="P428" s="208"/>
      <c r="Q428" s="208"/>
      <c r="R428" s="208"/>
      <c r="S428" s="208"/>
      <c r="T428" s="208"/>
      <c r="U428" s="208"/>
      <c r="V428" s="208"/>
      <c r="W428" s="208"/>
      <c r="X428" s="208"/>
      <c r="Y428" s="208"/>
      <c r="Z428" s="208"/>
    </row>
    <row r="429" spans="1:26" customFormat="1">
      <c r="A429" s="208" t="s">
        <v>1459</v>
      </c>
      <c r="B429" s="208"/>
      <c r="C429" s="208"/>
      <c r="D429" s="208"/>
      <c r="E429" s="208"/>
      <c r="F429" s="208"/>
      <c r="G429" s="208"/>
      <c r="H429" s="208"/>
      <c r="I429" s="208"/>
      <c r="J429" s="208"/>
      <c r="K429" s="208"/>
      <c r="L429" s="208"/>
      <c r="M429" s="208"/>
      <c r="N429" s="208"/>
      <c r="O429" s="208"/>
      <c r="P429" s="208"/>
      <c r="Q429" s="208"/>
      <c r="R429" s="208"/>
      <c r="S429" s="208"/>
      <c r="T429" s="208"/>
      <c r="U429" s="208"/>
      <c r="V429" s="208"/>
      <c r="W429" s="208"/>
      <c r="X429" s="208"/>
      <c r="Y429" s="208"/>
      <c r="Z429" s="208"/>
    </row>
    <row r="430" spans="1:26" customFormat="1">
      <c r="A430" s="208" t="s">
        <v>1460</v>
      </c>
      <c r="B430" s="208"/>
      <c r="C430" s="208"/>
      <c r="D430" s="208"/>
      <c r="E430" s="208"/>
      <c r="F430" s="208"/>
      <c r="G430" s="208"/>
      <c r="H430" s="208"/>
      <c r="I430" s="208"/>
      <c r="J430" s="208"/>
      <c r="K430" s="208"/>
      <c r="L430" s="208"/>
      <c r="M430" s="208"/>
      <c r="N430" s="208"/>
      <c r="O430" s="208"/>
      <c r="P430" s="208"/>
      <c r="Q430" s="208"/>
      <c r="R430" s="208"/>
      <c r="S430" s="208"/>
      <c r="T430" s="208"/>
      <c r="U430" s="208"/>
      <c r="V430" s="208"/>
      <c r="W430" s="208"/>
      <c r="X430" s="208"/>
      <c r="Y430" s="208"/>
      <c r="Z430" s="208"/>
    </row>
    <row r="431" spans="1:26" customFormat="1">
      <c r="A431" s="208"/>
      <c r="B431" s="208"/>
      <c r="C431" s="208"/>
      <c r="D431" s="208"/>
      <c r="E431" s="208"/>
      <c r="F431" s="208"/>
      <c r="G431" s="208"/>
      <c r="H431" s="208"/>
      <c r="I431" s="208"/>
      <c r="J431" s="208"/>
      <c r="K431" s="208"/>
      <c r="L431" s="208"/>
      <c r="M431" s="208"/>
      <c r="N431" s="208"/>
      <c r="O431" s="208"/>
      <c r="P431" s="208"/>
      <c r="Q431" s="208"/>
      <c r="R431" s="208"/>
      <c r="S431" s="208"/>
      <c r="T431" s="208"/>
      <c r="U431" s="208"/>
      <c r="V431" s="208"/>
      <c r="W431" s="208"/>
      <c r="X431" s="208"/>
      <c r="Y431" s="208"/>
      <c r="Z431" s="208"/>
    </row>
    <row r="432" spans="1:26" customFormat="1">
      <c r="A432" s="208"/>
      <c r="B432" s="208"/>
      <c r="C432" s="210">
        <f>(1600-700)/1800</f>
        <v>0.5</v>
      </c>
      <c r="D432" s="208"/>
      <c r="E432" s="208" t="s">
        <v>1461</v>
      </c>
      <c r="F432" s="208"/>
      <c r="G432" s="208"/>
      <c r="H432" s="208"/>
      <c r="I432" s="208"/>
      <c r="J432" s="208"/>
      <c r="K432" s="208"/>
      <c r="L432" s="208"/>
      <c r="M432" s="208"/>
      <c r="N432" s="208"/>
      <c r="O432" s="208"/>
      <c r="P432" s="208"/>
      <c r="Q432" s="208"/>
      <c r="R432" s="208"/>
      <c r="S432" s="208"/>
      <c r="T432" s="208"/>
      <c r="U432" s="208"/>
      <c r="V432" s="208"/>
      <c r="W432" s="208"/>
      <c r="X432" s="208"/>
      <c r="Y432" s="208"/>
      <c r="Z432" s="208"/>
    </row>
    <row r="433" spans="1:26" customFormat="1">
      <c r="A433" s="208"/>
      <c r="B433" s="208"/>
      <c r="C433" s="208"/>
      <c r="D433" s="208"/>
      <c r="E433" s="208"/>
      <c r="F433" s="208"/>
      <c r="G433" s="208"/>
      <c r="H433" s="208"/>
      <c r="I433" s="208"/>
      <c r="J433" s="208"/>
      <c r="K433" s="208"/>
      <c r="L433" s="208"/>
      <c r="M433" s="208"/>
      <c r="N433" s="208"/>
      <c r="O433" s="208"/>
      <c r="P433" s="208"/>
      <c r="Q433" s="208"/>
      <c r="R433" s="208"/>
      <c r="S433" s="208"/>
      <c r="T433" s="208"/>
      <c r="U433" s="208"/>
      <c r="V433" s="208"/>
      <c r="W433" s="208"/>
      <c r="X433" s="208"/>
      <c r="Y433" s="208"/>
      <c r="Z433" s="208"/>
    </row>
    <row r="434" spans="1:26" customFormat="1">
      <c r="A434" s="208" t="s">
        <v>1462</v>
      </c>
      <c r="B434" s="208"/>
      <c r="C434" s="208"/>
      <c r="D434" s="208"/>
      <c r="E434" s="208"/>
      <c r="F434" s="208"/>
      <c r="G434" s="208"/>
      <c r="H434" s="208"/>
      <c r="I434" s="208"/>
      <c r="J434" s="208"/>
      <c r="K434" s="208"/>
      <c r="L434" s="208"/>
      <c r="M434" s="208"/>
      <c r="N434" s="208"/>
      <c r="O434" s="208"/>
      <c r="P434" s="208"/>
      <c r="Q434" s="208"/>
      <c r="R434" s="208"/>
      <c r="S434" s="208"/>
      <c r="T434" s="208"/>
      <c r="U434" s="208"/>
      <c r="V434" s="208"/>
      <c r="W434" s="208"/>
      <c r="X434" s="208"/>
      <c r="Y434" s="208"/>
      <c r="Z434" s="208"/>
    </row>
    <row r="435" spans="1:26" customFormat="1">
      <c r="A435" s="208" t="s">
        <v>1463</v>
      </c>
      <c r="B435" s="208"/>
      <c r="C435" s="208"/>
      <c r="D435" s="208"/>
      <c r="E435" s="208"/>
      <c r="F435" s="208"/>
      <c r="G435" s="208"/>
      <c r="H435" s="208"/>
      <c r="I435" s="208"/>
      <c r="J435" s="208"/>
      <c r="K435" s="208"/>
      <c r="L435" s="208"/>
      <c r="M435" s="208"/>
      <c r="N435" s="208"/>
      <c r="O435" s="208"/>
      <c r="P435" s="208"/>
      <c r="Q435" s="208"/>
      <c r="R435" s="208"/>
      <c r="S435" s="208"/>
      <c r="T435" s="208"/>
      <c r="U435" s="208"/>
      <c r="V435" s="208"/>
      <c r="W435" s="208"/>
      <c r="X435" s="208"/>
      <c r="Y435" s="208"/>
      <c r="Z435" s="208"/>
    </row>
    <row r="437" spans="1:26">
      <c r="A437" s="205" t="s">
        <v>1482</v>
      </c>
      <c r="B437" s="205"/>
      <c r="C437" s="205"/>
      <c r="D437" s="205"/>
      <c r="E437" s="205"/>
      <c r="F437" s="205"/>
      <c r="G437" s="205"/>
      <c r="H437" s="205"/>
    </row>
    <row r="455" spans="1:7">
      <c r="A455" s="208" t="s">
        <v>1483</v>
      </c>
      <c r="B455" s="208" t="s">
        <v>1484</v>
      </c>
      <c r="C455" s="208"/>
      <c r="D455" s="208"/>
      <c r="E455" s="208"/>
      <c r="F455" s="208"/>
      <c r="G455" s="208"/>
    </row>
    <row r="456" spans="1:7">
      <c r="A456" s="207" t="s">
        <v>1485</v>
      </c>
      <c r="B456" s="208" t="s">
        <v>1486</v>
      </c>
      <c r="C456" s="208"/>
      <c r="D456" s="208"/>
      <c r="E456" s="208"/>
      <c r="F456" s="208"/>
      <c r="G456" s="208"/>
    </row>
    <row r="457" spans="1:7">
      <c r="A457" s="208"/>
      <c r="B457" s="208" t="s">
        <v>1487</v>
      </c>
      <c r="C457" s="208"/>
      <c r="D457" s="208"/>
      <c r="E457" s="208"/>
      <c r="F457" s="208"/>
      <c r="G457" s="208"/>
    </row>
    <row r="458" spans="1:7">
      <c r="A458" s="208"/>
      <c r="B458" s="208" t="s">
        <v>1488</v>
      </c>
      <c r="C458" s="208"/>
      <c r="D458" s="208"/>
      <c r="E458" s="208"/>
      <c r="F458" s="208"/>
      <c r="G458" s="208"/>
    </row>
    <row r="459" spans="1:7">
      <c r="A459" s="208"/>
      <c r="B459" s="208"/>
      <c r="C459" s="208"/>
      <c r="D459" s="208"/>
      <c r="E459" s="208"/>
      <c r="F459" s="208"/>
      <c r="G459" s="208"/>
    </row>
    <row r="460" spans="1:7">
      <c r="A460" s="208" t="s">
        <v>1489</v>
      </c>
      <c r="B460" s="208" t="s">
        <v>1490</v>
      </c>
      <c r="C460" s="208"/>
      <c r="D460" s="208"/>
      <c r="E460" s="208"/>
      <c r="F460" s="208"/>
      <c r="G460" s="208"/>
    </row>
    <row r="461" spans="1:7">
      <c r="A461" s="207" t="s">
        <v>1485</v>
      </c>
      <c r="B461" s="208" t="s">
        <v>1491</v>
      </c>
      <c r="C461" s="208"/>
      <c r="D461" s="208"/>
      <c r="E461" s="208"/>
      <c r="F461" s="208"/>
      <c r="G461" s="208"/>
    </row>
    <row r="462" spans="1:7">
      <c r="A462" s="208"/>
      <c r="B462" s="208" t="s">
        <v>1492</v>
      </c>
      <c r="C462" s="208"/>
      <c r="D462" s="208"/>
      <c r="E462" s="208"/>
      <c r="F462" s="208"/>
      <c r="G462" s="208"/>
    </row>
    <row r="463" spans="1:7">
      <c r="A463" s="207"/>
      <c r="B463" s="208" t="s">
        <v>1493</v>
      </c>
      <c r="C463" s="207"/>
      <c r="D463" s="207"/>
      <c r="E463" s="207"/>
      <c r="F463" s="207"/>
      <c r="G463" s="207"/>
    </row>
    <row r="465" spans="1:8">
      <c r="A465" s="1" t="s">
        <v>1533</v>
      </c>
    </row>
    <row r="467" spans="1:8">
      <c r="A467" s="205" t="s">
        <v>2265</v>
      </c>
      <c r="B467" s="205"/>
      <c r="C467" s="205"/>
      <c r="D467" s="205"/>
      <c r="E467" s="205"/>
      <c r="F467" s="205"/>
      <c r="G467" s="205"/>
      <c r="H467" s="205"/>
    </row>
    <row r="486" spans="9:9">
      <c r="I486" s="1" t="s">
        <v>2266</v>
      </c>
    </row>
    <row r="489" spans="9:9">
      <c r="I489" s="1" t="s">
        <v>2267</v>
      </c>
    </row>
    <row r="493" spans="9:9">
      <c r="I493" s="1" t="s">
        <v>2268</v>
      </c>
    </row>
    <row r="518" spans="2:12">
      <c r="C518" s="21"/>
      <c r="D518" s="21" t="s">
        <v>2270</v>
      </c>
      <c r="E518" s="21" t="s">
        <v>2271</v>
      </c>
      <c r="F518" s="21" t="s">
        <v>82</v>
      </c>
      <c r="G518" s="21" t="s">
        <v>199</v>
      </c>
    </row>
    <row r="519" spans="2:12">
      <c r="B519" s="1" t="s">
        <v>2269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2272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2273</v>
      </c>
    </row>
    <row r="521" spans="2:12">
      <c r="L521" s="1" t="s">
        <v>2274</v>
      </c>
    </row>
    <row r="523" spans="2:12">
      <c r="J523" s="1" t="s">
        <v>2275</v>
      </c>
    </row>
    <row r="524" spans="2:12">
      <c r="J524" s="1" t="s">
        <v>2276</v>
      </c>
    </row>
    <row r="525" spans="2:12">
      <c r="J525" s="1" t="s">
        <v>2277</v>
      </c>
    </row>
    <row r="526" spans="2:12">
      <c r="L526" s="1" t="s">
        <v>2278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243" zoomScale="304" zoomScaleNormal="300" workbookViewId="0">
      <selection activeCell="F20" sqref="F20"/>
    </sheetView>
  </sheetViews>
  <sheetFormatPr baseColWidth="10" defaultRowHeight="16"/>
  <cols>
    <col min="1" max="16384" width="10.83203125" style="1"/>
  </cols>
  <sheetData>
    <row r="1" spans="1:11">
      <c r="J1" s="1" t="s">
        <v>1800</v>
      </c>
      <c r="K1" s="21"/>
    </row>
    <row r="2" spans="1:11">
      <c r="A2" s="152" t="s">
        <v>1799</v>
      </c>
      <c r="B2" s="152"/>
      <c r="C2" s="152"/>
      <c r="D2" s="152"/>
      <c r="E2" s="152"/>
      <c r="F2" s="152"/>
      <c r="G2" s="152"/>
      <c r="H2" s="152"/>
      <c r="J2" s="1">
        <v>1</v>
      </c>
      <c r="K2" s="21" t="s">
        <v>1801</v>
      </c>
    </row>
    <row r="3" spans="1:11" ht="17" thickBot="1">
      <c r="J3" s="1">
        <v>2</v>
      </c>
      <c r="K3" s="21" t="s">
        <v>1801</v>
      </c>
    </row>
    <row r="4" spans="1:11">
      <c r="A4" s="4" t="s">
        <v>2099</v>
      </c>
      <c r="B4" s="5"/>
      <c r="C4" s="5"/>
      <c r="D4" s="5"/>
      <c r="E4" s="5"/>
      <c r="F4" s="5"/>
      <c r="G4" s="5"/>
      <c r="H4" s="6"/>
      <c r="J4" s="1">
        <v>3</v>
      </c>
      <c r="K4" s="21" t="s">
        <v>1801</v>
      </c>
    </row>
    <row r="5" spans="1:11">
      <c r="A5" s="7" t="s">
        <v>2100</v>
      </c>
      <c r="B5" s="1">
        <v>3</v>
      </c>
      <c r="C5" s="1" t="s">
        <v>2101</v>
      </c>
      <c r="H5" s="8"/>
      <c r="J5" s="1">
        <v>4</v>
      </c>
      <c r="K5" s="21" t="s">
        <v>1801</v>
      </c>
    </row>
    <row r="6" spans="1:11">
      <c r="A6" s="7" t="s">
        <v>2102</v>
      </c>
      <c r="B6" s="1">
        <v>15</v>
      </c>
      <c r="H6" s="8"/>
      <c r="J6" s="1">
        <v>5</v>
      </c>
      <c r="K6" s="236" t="s">
        <v>1801</v>
      </c>
    </row>
    <row r="7" spans="1:11">
      <c r="A7" s="7" t="s">
        <v>2103</v>
      </c>
      <c r="B7" s="1" t="s">
        <v>2104</v>
      </c>
      <c r="H7" s="8"/>
      <c r="J7" s="1">
        <v>6</v>
      </c>
      <c r="K7" s="21" t="s">
        <v>1801</v>
      </c>
    </row>
    <row r="8" spans="1:11">
      <c r="A8" s="7" t="s">
        <v>2105</v>
      </c>
      <c r="B8" s="1" t="s">
        <v>2106</v>
      </c>
      <c r="H8" s="8"/>
      <c r="J8" s="1">
        <v>7</v>
      </c>
      <c r="K8" s="21" t="s">
        <v>1801</v>
      </c>
    </row>
    <row r="9" spans="1:11">
      <c r="A9" s="7" t="s">
        <v>2107</v>
      </c>
      <c r="H9" s="8"/>
      <c r="J9" s="1">
        <v>8</v>
      </c>
      <c r="K9" s="21" t="s">
        <v>1801</v>
      </c>
    </row>
    <row r="10" spans="1:11">
      <c r="A10" s="7"/>
      <c r="B10" s="1" t="s">
        <v>2108</v>
      </c>
      <c r="H10" s="8"/>
      <c r="J10" s="1">
        <v>9</v>
      </c>
      <c r="K10" s="21" t="s">
        <v>1801</v>
      </c>
    </row>
    <row r="11" spans="1:11" ht="17" thickBot="1">
      <c r="A11" s="9" t="s">
        <v>2109</v>
      </c>
      <c r="B11" s="10"/>
      <c r="C11" s="10"/>
      <c r="D11" s="10"/>
      <c r="E11" s="10"/>
      <c r="F11" s="10"/>
      <c r="G11" s="10"/>
      <c r="H11" s="11"/>
      <c r="J11" s="1">
        <v>10</v>
      </c>
      <c r="K11" s="236" t="s">
        <v>1801</v>
      </c>
    </row>
    <row r="12" spans="1:11">
      <c r="J12" s="1">
        <v>11</v>
      </c>
      <c r="K12" s="21" t="s">
        <v>1801</v>
      </c>
    </row>
    <row r="13" spans="1:11">
      <c r="A13" s="1" t="s">
        <v>2110</v>
      </c>
      <c r="J13" s="1">
        <v>12</v>
      </c>
      <c r="K13" s="236" t="s">
        <v>1801</v>
      </c>
    </row>
    <row r="14" spans="1:11">
      <c r="A14" s="1" t="s">
        <v>2111</v>
      </c>
      <c r="J14" s="1">
        <v>13</v>
      </c>
      <c r="K14" s="21" t="s">
        <v>1801</v>
      </c>
    </row>
    <row r="15" spans="1:11">
      <c r="A15" s="1" t="s">
        <v>2112</v>
      </c>
      <c r="J15" s="1">
        <v>14</v>
      </c>
      <c r="K15" s="21" t="s">
        <v>1801</v>
      </c>
    </row>
    <row r="16" spans="1:11">
      <c r="A16" s="1" t="s">
        <v>2113</v>
      </c>
      <c r="J16" s="1">
        <v>15</v>
      </c>
      <c r="K16" s="21" t="s">
        <v>1801</v>
      </c>
    </row>
    <row r="17" spans="1:11">
      <c r="K17" s="21"/>
    </row>
    <row r="18" spans="1:11">
      <c r="A18" s="1" t="s">
        <v>2114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226" t="s">
        <v>1610</v>
      </c>
      <c r="B22" s="226"/>
      <c r="C22" s="226"/>
      <c r="D22" s="226"/>
      <c r="E22" s="226"/>
      <c r="F22" s="226"/>
      <c r="G22" s="226"/>
      <c r="H22" s="226"/>
    </row>
    <row r="23" spans="1:11" ht="17" thickBot="1"/>
    <row r="24" spans="1:11" ht="17" thickBot="1">
      <c r="A24" s="109" t="s">
        <v>1802</v>
      </c>
      <c r="B24" s="227"/>
      <c r="C24" s="227"/>
      <c r="D24" s="227"/>
      <c r="E24" s="227"/>
      <c r="F24" s="227"/>
      <c r="G24" s="227"/>
      <c r="H24" s="19"/>
    </row>
    <row r="41" spans="1:11">
      <c r="A41" s="1" t="s">
        <v>2115</v>
      </c>
    </row>
    <row r="42" spans="1:11">
      <c r="A42" s="1" t="s">
        <v>2116</v>
      </c>
    </row>
    <row r="43" spans="1:11">
      <c r="A43" s="1" t="s">
        <v>2117</v>
      </c>
    </row>
    <row r="46" spans="1:11">
      <c r="B46" s="18" t="s">
        <v>1803</v>
      </c>
      <c r="D46" s="151" t="s">
        <v>974</v>
      </c>
      <c r="G46" s="21" t="s">
        <v>974</v>
      </c>
      <c r="K46" s="21" t="s">
        <v>974</v>
      </c>
    </row>
    <row r="54" spans="1:10">
      <c r="A54" s="21" t="s">
        <v>1804</v>
      </c>
      <c r="E54" s="21" t="s">
        <v>1805</v>
      </c>
      <c r="I54" s="21" t="s">
        <v>1806</v>
      </c>
    </row>
    <row r="56" spans="1:10">
      <c r="A56" s="21" t="s">
        <v>128</v>
      </c>
      <c r="H56" s="21" t="s">
        <v>128</v>
      </c>
    </row>
    <row r="57" spans="1:10">
      <c r="B57" s="226" t="s">
        <v>1807</v>
      </c>
      <c r="C57" s="18" t="s">
        <v>794</v>
      </c>
      <c r="E57" s="226" t="s">
        <v>1808</v>
      </c>
      <c r="J57" s="226" t="s">
        <v>1809</v>
      </c>
    </row>
    <row r="60" spans="1:10">
      <c r="A60" s="1" t="s">
        <v>1810</v>
      </c>
    </row>
    <row r="61" spans="1:10">
      <c r="A61" s="1" t="s">
        <v>1811</v>
      </c>
    </row>
    <row r="63" spans="1:10">
      <c r="E63" s="1" t="s">
        <v>1812</v>
      </c>
      <c r="F63" s="96" t="s">
        <v>1813</v>
      </c>
    </row>
    <row r="64" spans="1:10">
      <c r="G64" s="21" t="s">
        <v>974</v>
      </c>
    </row>
    <row r="66" spans="1:6">
      <c r="E66" s="21" t="s">
        <v>918</v>
      </c>
    </row>
    <row r="72" spans="1:6">
      <c r="E72" s="21"/>
    </row>
    <row r="74" spans="1:6">
      <c r="D74" s="21" t="s">
        <v>128</v>
      </c>
    </row>
    <row r="75" spans="1:6">
      <c r="F75" s="226" t="s">
        <v>1814</v>
      </c>
    </row>
    <row r="78" spans="1:6">
      <c r="A78" s="1" t="s">
        <v>1815</v>
      </c>
    </row>
    <row r="79" spans="1:6">
      <c r="A79" s="12" t="s">
        <v>1816</v>
      </c>
    </row>
    <row r="81" spans="1:6">
      <c r="A81" s="1" t="s">
        <v>1817</v>
      </c>
    </row>
    <row r="82" spans="1:6">
      <c r="A82" s="1" t="s">
        <v>1818</v>
      </c>
    </row>
    <row r="84" spans="1:6">
      <c r="A84" s="257" t="s">
        <v>2118</v>
      </c>
      <c r="B84" s="257"/>
      <c r="C84" s="257"/>
      <c r="E84" s="96"/>
    </row>
    <row r="85" spans="1:6">
      <c r="A85" s="257" t="s">
        <v>2119</v>
      </c>
      <c r="B85" s="257"/>
      <c r="C85" s="257"/>
      <c r="F85" s="21" t="s">
        <v>974</v>
      </c>
    </row>
    <row r="87" spans="1:6">
      <c r="D87" s="21" t="s">
        <v>1819</v>
      </c>
    </row>
    <row r="90" spans="1:6">
      <c r="F90" s="1" t="s">
        <v>1820</v>
      </c>
    </row>
    <row r="93" spans="1:6">
      <c r="D93" s="21" t="s">
        <v>1821</v>
      </c>
    </row>
    <row r="95" spans="1:6">
      <c r="C95" s="21" t="s">
        <v>128</v>
      </c>
    </row>
    <row r="96" spans="1:6">
      <c r="E96" s="21" t="s">
        <v>1822</v>
      </c>
    </row>
    <row r="98" spans="1:16">
      <c r="A98" s="1" t="s">
        <v>1823</v>
      </c>
    </row>
    <row r="99" spans="1:16">
      <c r="A99" s="1" t="s">
        <v>1824</v>
      </c>
      <c r="M99" s="1" t="s">
        <v>2120</v>
      </c>
    </row>
    <row r="100" spans="1:16">
      <c r="M100" s="1" t="s">
        <v>2121</v>
      </c>
    </row>
    <row r="101" spans="1:16">
      <c r="M101" s="1" t="s">
        <v>2122</v>
      </c>
    </row>
    <row r="102" spans="1:16">
      <c r="B102" s="18" t="s">
        <v>1803</v>
      </c>
      <c r="D102" s="151" t="s">
        <v>974</v>
      </c>
      <c r="G102" s="21" t="s">
        <v>974</v>
      </c>
      <c r="K102" s="21" t="s">
        <v>974</v>
      </c>
      <c r="P102" s="21" t="s">
        <v>974</v>
      </c>
    </row>
    <row r="103" spans="1:16">
      <c r="O103" s="21" t="s">
        <v>1825</v>
      </c>
    </row>
    <row r="110" spans="1:16">
      <c r="A110" s="2" t="s">
        <v>1826</v>
      </c>
      <c r="B110" s="21" t="s">
        <v>1804</v>
      </c>
      <c r="E110" s="21" t="s">
        <v>1805</v>
      </c>
      <c r="I110" s="21" t="s">
        <v>1806</v>
      </c>
      <c r="N110" s="21" t="s">
        <v>1827</v>
      </c>
    </row>
    <row r="112" spans="1:16">
      <c r="A112" s="21" t="s">
        <v>128</v>
      </c>
      <c r="H112" s="21" t="s">
        <v>128</v>
      </c>
      <c r="M112" s="21" t="s">
        <v>128</v>
      </c>
    </row>
    <row r="113" spans="1:15">
      <c r="B113" s="226" t="s">
        <v>2123</v>
      </c>
      <c r="E113" s="226" t="s">
        <v>1808</v>
      </c>
      <c r="J113" s="226" t="s">
        <v>1809</v>
      </c>
      <c r="O113" s="226" t="s">
        <v>1828</v>
      </c>
    </row>
    <row r="116" spans="1:15">
      <c r="A116" s="1" t="s">
        <v>1829</v>
      </c>
    </row>
    <row r="117" spans="1:15">
      <c r="A117" s="1" t="s">
        <v>1830</v>
      </c>
    </row>
    <row r="119" spans="1:15">
      <c r="E119" s="96"/>
    </row>
    <row r="120" spans="1:15">
      <c r="F120" s="21" t="s">
        <v>974</v>
      </c>
    </row>
    <row r="121" spans="1:15">
      <c r="I121" s="1" t="s">
        <v>2124</v>
      </c>
    </row>
    <row r="122" spans="1:15">
      <c r="D122" s="21" t="s">
        <v>1819</v>
      </c>
      <c r="I122" s="1" t="s">
        <v>2125</v>
      </c>
    </row>
    <row r="123" spans="1:15">
      <c r="F123" s="1" t="s">
        <v>1831</v>
      </c>
      <c r="I123" s="1" t="s">
        <v>2126</v>
      </c>
    </row>
    <row r="124" spans="1:15">
      <c r="I124" s="1" t="s">
        <v>2127</v>
      </c>
    </row>
    <row r="125" spans="1:15">
      <c r="F125" s="1" t="s">
        <v>1832</v>
      </c>
      <c r="I125" s="1" t="s">
        <v>2128</v>
      </c>
    </row>
    <row r="126" spans="1:15">
      <c r="I126" s="1" t="s">
        <v>2129</v>
      </c>
    </row>
    <row r="127" spans="1:15">
      <c r="C127" s="1" t="s">
        <v>1826</v>
      </c>
      <c r="I127" s="1" t="s">
        <v>2130</v>
      </c>
    </row>
    <row r="128" spans="1:15">
      <c r="D128" s="21" t="s">
        <v>1821</v>
      </c>
    </row>
    <row r="130" spans="1:7">
      <c r="C130" s="21" t="s">
        <v>128</v>
      </c>
    </row>
    <row r="131" spans="1:7">
      <c r="D131" s="21" t="s">
        <v>1833</v>
      </c>
      <c r="E131" s="21" t="s">
        <v>1834</v>
      </c>
    </row>
    <row r="132" spans="1:7">
      <c r="D132" s="21" t="s">
        <v>1835</v>
      </c>
      <c r="E132" s="21" t="s">
        <v>1836</v>
      </c>
    </row>
    <row r="134" spans="1:7" ht="17" thickBot="1">
      <c r="A134" s="1" t="s">
        <v>1837</v>
      </c>
    </row>
    <row r="135" spans="1:7" ht="17" thickBot="1">
      <c r="A135" s="109" t="s">
        <v>1838</v>
      </c>
      <c r="B135" s="104"/>
      <c r="C135" s="104"/>
      <c r="D135" s="104"/>
      <c r="E135" s="104"/>
      <c r="F135" s="104"/>
      <c r="G135" s="237" t="s">
        <v>1732</v>
      </c>
    </row>
    <row r="137" spans="1:7">
      <c r="A137" s="238" t="s">
        <v>1839</v>
      </c>
      <c r="B137" s="238"/>
      <c r="C137" s="238"/>
    </row>
    <row r="138" spans="1:7">
      <c r="A138" s="1" t="s">
        <v>1840</v>
      </c>
    </row>
    <row r="139" spans="1:7">
      <c r="A139" s="1" t="s">
        <v>1841</v>
      </c>
      <c r="F139" s="21" t="s">
        <v>1842</v>
      </c>
    </row>
    <row r="140" spans="1:7">
      <c r="A140" s="1" t="s">
        <v>1843</v>
      </c>
      <c r="F140" s="1" t="s">
        <v>1844</v>
      </c>
    </row>
    <row r="142" spans="1:7">
      <c r="A142" s="1" t="s">
        <v>1845</v>
      </c>
    </row>
    <row r="143" spans="1:7">
      <c r="A143" s="1" t="s">
        <v>1846</v>
      </c>
    </row>
    <row r="144" spans="1:7">
      <c r="A144" s="1" t="s">
        <v>1847</v>
      </c>
    </row>
    <row r="147" spans="1:6">
      <c r="A147" s="1" t="s">
        <v>1848</v>
      </c>
    </row>
    <row r="148" spans="1:6">
      <c r="A148" s="1" t="s">
        <v>1849</v>
      </c>
    </row>
    <row r="149" spans="1:6">
      <c r="A149" s="1" t="s">
        <v>1850</v>
      </c>
    </row>
    <row r="150" spans="1:6">
      <c r="A150" s="1" t="s">
        <v>1851</v>
      </c>
    </row>
    <row r="152" spans="1:6">
      <c r="A152" s="238" t="s">
        <v>1852</v>
      </c>
    </row>
    <row r="153" spans="1:6">
      <c r="A153" s="1" t="s">
        <v>1853</v>
      </c>
    </row>
    <row r="154" spans="1:6">
      <c r="A154" s="1" t="s">
        <v>1854</v>
      </c>
    </row>
    <row r="155" spans="1:6">
      <c r="A155" s="1" t="s">
        <v>1855</v>
      </c>
    </row>
    <row r="156" spans="1:6">
      <c r="A156" s="1" t="s">
        <v>1856</v>
      </c>
    </row>
    <row r="157" spans="1:6">
      <c r="A157" s="1" t="s">
        <v>1857</v>
      </c>
    </row>
    <row r="158" spans="1:6">
      <c r="A158" s="1" t="s">
        <v>1858</v>
      </c>
    </row>
    <row r="159" spans="1:6">
      <c r="F159" s="21" t="s">
        <v>974</v>
      </c>
    </row>
    <row r="163" spans="1:8">
      <c r="G163" s="2" t="s">
        <v>1859</v>
      </c>
    </row>
    <row r="166" spans="1:8">
      <c r="G166" s="2" t="s">
        <v>1860</v>
      </c>
    </row>
    <row r="167" spans="1:8">
      <c r="D167" s="21" t="s">
        <v>1805</v>
      </c>
    </row>
    <row r="170" spans="1:8">
      <c r="D170" s="1" t="s">
        <v>1861</v>
      </c>
      <c r="E170" s="1" t="s">
        <v>1862</v>
      </c>
    </row>
    <row r="172" spans="1:8">
      <c r="E172" s="226" t="s">
        <v>1808</v>
      </c>
    </row>
    <row r="173" spans="1:8" ht="17" thickBot="1"/>
    <row r="174" spans="1:8" ht="17" thickBot="1">
      <c r="A174" s="109" t="s">
        <v>1848</v>
      </c>
      <c r="B174" s="104"/>
      <c r="C174" s="104"/>
      <c r="D174" s="104"/>
      <c r="E174" s="104"/>
      <c r="F174" s="104"/>
      <c r="G174" s="227" t="s">
        <v>1103</v>
      </c>
      <c r="H174" s="105"/>
    </row>
    <row r="176" spans="1:8">
      <c r="A176" s="1" t="s">
        <v>1863</v>
      </c>
    </row>
    <row r="177" spans="1:8">
      <c r="A177" s="1" t="s">
        <v>1864</v>
      </c>
      <c r="H177" s="1" t="s">
        <v>2131</v>
      </c>
    </row>
    <row r="178" spans="1:8">
      <c r="A178" s="1" t="s">
        <v>1865</v>
      </c>
      <c r="H178" s="1" t="s">
        <v>2132</v>
      </c>
    </row>
    <row r="179" spans="1:8">
      <c r="H179" s="1" t="s">
        <v>2133</v>
      </c>
    </row>
    <row r="180" spans="1:8">
      <c r="A180" s="1" t="s">
        <v>1866</v>
      </c>
      <c r="F180" s="21" t="s">
        <v>974</v>
      </c>
      <c r="H180" s="1" t="s">
        <v>2134</v>
      </c>
    </row>
    <row r="181" spans="1:8">
      <c r="B181" s="1" t="s">
        <v>1842</v>
      </c>
      <c r="H181" s="1" t="s">
        <v>2135</v>
      </c>
    </row>
    <row r="182" spans="1:8">
      <c r="A182" s="1" t="s">
        <v>1867</v>
      </c>
    </row>
    <row r="183" spans="1:8">
      <c r="A183" s="1" t="s">
        <v>1868</v>
      </c>
    </row>
    <row r="184" spans="1:8">
      <c r="A184" s="1" t="s">
        <v>1869</v>
      </c>
      <c r="G184" s="2" t="s">
        <v>1859</v>
      </c>
    </row>
    <row r="185" spans="1:8">
      <c r="A185" s="1" t="s">
        <v>1870</v>
      </c>
    </row>
    <row r="186" spans="1:8">
      <c r="A186" s="1" t="s">
        <v>1871</v>
      </c>
    </row>
    <row r="187" spans="1:8">
      <c r="G187" s="2" t="s">
        <v>1860</v>
      </c>
    </row>
    <row r="188" spans="1:8">
      <c r="D188" s="21" t="s">
        <v>1805</v>
      </c>
    </row>
    <row r="190" spans="1:8">
      <c r="C190" s="21" t="s">
        <v>128</v>
      </c>
    </row>
    <row r="191" spans="1:8">
      <c r="D191" s="1" t="s">
        <v>1861</v>
      </c>
      <c r="E191" s="1" t="s">
        <v>1862</v>
      </c>
    </row>
    <row r="193" spans="1:8">
      <c r="E193" s="226" t="s">
        <v>1808</v>
      </c>
    </row>
    <row r="194" spans="1:8" ht="17" thickBot="1"/>
    <row r="195" spans="1:8" ht="17" thickBot="1">
      <c r="A195" s="109" t="s">
        <v>1849</v>
      </c>
      <c r="B195" s="227"/>
      <c r="C195" s="227"/>
      <c r="D195" s="227"/>
      <c r="E195" s="227"/>
      <c r="F195" s="227"/>
      <c r="G195" s="239" t="s">
        <v>1103</v>
      </c>
      <c r="H195" s="19"/>
    </row>
    <row r="197" spans="1:8">
      <c r="A197" s="1" t="s">
        <v>1872</v>
      </c>
    </row>
    <row r="198" spans="1:8">
      <c r="A198" s="1" t="s">
        <v>1873</v>
      </c>
    </row>
    <row r="199" spans="1:8">
      <c r="A199" s="1" t="s">
        <v>1874</v>
      </c>
    </row>
    <row r="200" spans="1:8">
      <c r="A200" s="1" t="s">
        <v>1875</v>
      </c>
    </row>
    <row r="201" spans="1:8">
      <c r="A201" s="1" t="s">
        <v>1876</v>
      </c>
    </row>
    <row r="202" spans="1:8">
      <c r="A202" s="1" t="s">
        <v>1877</v>
      </c>
    </row>
    <row r="203" spans="1:8">
      <c r="A203" s="12" t="s">
        <v>1878</v>
      </c>
    </row>
    <row r="205" spans="1:8">
      <c r="C205" s="197" t="s">
        <v>938</v>
      </c>
      <c r="F205" s="197" t="s">
        <v>1879</v>
      </c>
    </row>
    <row r="206" spans="1:8">
      <c r="A206" s="1" t="s">
        <v>1880</v>
      </c>
      <c r="C206" s="1" t="s">
        <v>1881</v>
      </c>
      <c r="F206" s="1">
        <v>-80</v>
      </c>
    </row>
    <row r="207" spans="1:8">
      <c r="A207" s="1" t="s">
        <v>1882</v>
      </c>
      <c r="C207" s="1">
        <v>100</v>
      </c>
      <c r="F207" s="1">
        <v>100</v>
      </c>
    </row>
    <row r="208" spans="1:8">
      <c r="A208" s="1" t="s">
        <v>1883</v>
      </c>
      <c r="C208" s="1" t="s">
        <v>1884</v>
      </c>
      <c r="F208" s="1">
        <f>F206+F207</f>
        <v>20</v>
      </c>
    </row>
    <row r="210" spans="3:8">
      <c r="F210" s="21" t="s">
        <v>974</v>
      </c>
      <c r="H210" s="1" t="s">
        <v>2131</v>
      </c>
    </row>
    <row r="211" spans="3:8">
      <c r="H211" s="1" t="s">
        <v>2136</v>
      </c>
    </row>
    <row r="212" spans="3:8">
      <c r="D212" s="21" t="s">
        <v>1819</v>
      </c>
      <c r="H212" s="1" t="s">
        <v>2137</v>
      </c>
    </row>
    <row r="213" spans="3:8">
      <c r="H213" s="1" t="s">
        <v>2138</v>
      </c>
    </row>
    <row r="214" spans="3:8">
      <c r="H214" s="1" t="s">
        <v>2139</v>
      </c>
    </row>
    <row r="215" spans="3:8">
      <c r="H215" s="1" t="s">
        <v>2140</v>
      </c>
    </row>
    <row r="216" spans="3:8">
      <c r="H216" s="1" t="s">
        <v>2141</v>
      </c>
    </row>
    <row r="217" spans="3:8">
      <c r="C217" s="1" t="s">
        <v>1826</v>
      </c>
      <c r="H217" s="1" t="s">
        <v>2142</v>
      </c>
    </row>
    <row r="218" spans="3:8">
      <c r="D218" s="21" t="s">
        <v>1821</v>
      </c>
      <c r="H218" s="1" t="s">
        <v>2143</v>
      </c>
    </row>
    <row r="220" spans="3:8">
      <c r="C220" s="21" t="s">
        <v>128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1803</v>
      </c>
      <c r="D226" s="151" t="s">
        <v>974</v>
      </c>
      <c r="G226" s="21" t="s">
        <v>974</v>
      </c>
      <c r="K226" s="21" t="s">
        <v>974</v>
      </c>
      <c r="P226" s="21" t="s">
        <v>974</v>
      </c>
    </row>
    <row r="227" spans="1:16">
      <c r="O227" s="21" t="s">
        <v>1825</v>
      </c>
    </row>
    <row r="234" spans="1:16">
      <c r="A234" s="2" t="s">
        <v>1826</v>
      </c>
      <c r="B234" s="21" t="s">
        <v>1804</v>
      </c>
      <c r="E234" s="21" t="s">
        <v>1805</v>
      </c>
      <c r="I234" s="21" t="s">
        <v>1806</v>
      </c>
      <c r="N234" s="21" t="s">
        <v>1827</v>
      </c>
    </row>
    <row r="236" spans="1:16">
      <c r="A236" s="21" t="s">
        <v>128</v>
      </c>
      <c r="H236" s="21" t="s">
        <v>128</v>
      </c>
      <c r="M236" s="21" t="s">
        <v>128</v>
      </c>
    </row>
    <row r="237" spans="1:16">
      <c r="B237" s="226" t="s">
        <v>1807</v>
      </c>
      <c r="E237" s="226" t="s">
        <v>1808</v>
      </c>
      <c r="J237" s="226" t="s">
        <v>1809</v>
      </c>
      <c r="O237" s="226" t="s">
        <v>1828</v>
      </c>
    </row>
    <row r="239" spans="1:16" ht="17" thickBot="1"/>
    <row r="240" spans="1:16" ht="17" thickBot="1">
      <c r="A240" s="109" t="s">
        <v>1850</v>
      </c>
      <c r="B240" s="227"/>
      <c r="C240" s="227"/>
      <c r="D240" s="227"/>
      <c r="E240" s="227"/>
      <c r="F240" s="227"/>
      <c r="G240" s="240" t="s">
        <v>1103</v>
      </c>
    </row>
    <row r="242" spans="1:6">
      <c r="A242" s="1" t="s">
        <v>1885</v>
      </c>
    </row>
    <row r="243" spans="1:6">
      <c r="A243" s="1" t="s">
        <v>1886</v>
      </c>
    </row>
    <row r="244" spans="1:6">
      <c r="A244" s="1" t="s">
        <v>1887</v>
      </c>
    </row>
    <row r="246" spans="1:6">
      <c r="A246" s="1" t="s">
        <v>1888</v>
      </c>
    </row>
    <row r="247" spans="1:6">
      <c r="A247" s="1" t="s">
        <v>1889</v>
      </c>
    </row>
    <row r="249" spans="1:6">
      <c r="F249" s="21" t="s">
        <v>974</v>
      </c>
    </row>
    <row r="251" spans="1:6">
      <c r="D251" s="21" t="s">
        <v>1819</v>
      </c>
    </row>
    <row r="256" spans="1:6">
      <c r="C256" s="1" t="s">
        <v>1826</v>
      </c>
    </row>
    <row r="257" spans="1:8">
      <c r="D257" s="21" t="s">
        <v>1821</v>
      </c>
    </row>
    <row r="259" spans="1:8">
      <c r="C259" s="21" t="s">
        <v>128</v>
      </c>
    </row>
    <row r="260" spans="1:8">
      <c r="D260" s="21"/>
      <c r="E260" s="21"/>
    </row>
    <row r="261" spans="1:8" ht="17" thickBot="1"/>
    <row r="262" spans="1:8" ht="17" thickBot="1">
      <c r="A262" s="109" t="s">
        <v>1851</v>
      </c>
      <c r="B262" s="104"/>
      <c r="C262" s="104"/>
      <c r="D262" s="104"/>
      <c r="E262" s="104"/>
      <c r="F262" s="104"/>
      <c r="G262" s="104"/>
      <c r="H262" s="240" t="s">
        <v>1103</v>
      </c>
    </row>
    <row r="264" spans="1:8">
      <c r="A264" s="1" t="s">
        <v>1890</v>
      </c>
    </row>
    <row r="265" spans="1:8">
      <c r="A265" s="1" t="s">
        <v>1891</v>
      </c>
    </row>
    <row r="267" spans="1:8">
      <c r="A267" s="12" t="s">
        <v>787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1892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1893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9" t="s">
        <v>1894</v>
      </c>
      <c r="B271" s="227"/>
      <c r="C271" s="227"/>
      <c r="D271" s="227"/>
      <c r="E271" s="227"/>
      <c r="F271" s="227"/>
      <c r="G271" s="227"/>
      <c r="H271" s="19"/>
    </row>
    <row r="295" spans="1:11">
      <c r="A295" s="1" t="s">
        <v>2144</v>
      </c>
    </row>
    <row r="296" spans="1:11">
      <c r="A296" s="1" t="s">
        <v>2145</v>
      </c>
    </row>
    <row r="297" spans="1:11">
      <c r="A297" s="1" t="s">
        <v>2146</v>
      </c>
    </row>
    <row r="300" spans="1:11">
      <c r="A300" s="1" t="s">
        <v>1895</v>
      </c>
      <c r="B300" s="1" t="s">
        <v>1896</v>
      </c>
      <c r="E300" s="12" t="s">
        <v>1897</v>
      </c>
    </row>
    <row r="301" spans="1:11">
      <c r="A301" s="1" t="s">
        <v>1898</v>
      </c>
      <c r="C301" s="241">
        <v>1</v>
      </c>
      <c r="D301" s="241">
        <v>2</v>
      </c>
      <c r="E301" s="241">
        <v>3</v>
      </c>
      <c r="F301" s="241">
        <v>4</v>
      </c>
      <c r="G301" s="241">
        <v>5</v>
      </c>
      <c r="H301" s="241">
        <v>6</v>
      </c>
      <c r="I301" s="241">
        <v>7</v>
      </c>
      <c r="J301" s="241">
        <v>8</v>
      </c>
      <c r="K301" s="241">
        <v>9</v>
      </c>
    </row>
    <row r="302" spans="1:11">
      <c r="A302" s="1" t="s">
        <v>1899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55" t="s">
        <v>1900</v>
      </c>
      <c r="B303" s="155"/>
      <c r="C303" s="242">
        <f>C302</f>
        <v>100</v>
      </c>
      <c r="D303" s="242">
        <f t="shared" ref="D303:K303" si="0">D302-C302</f>
        <v>80</v>
      </c>
      <c r="E303" s="243">
        <f>E302-D302</f>
        <v>70</v>
      </c>
      <c r="F303" s="243">
        <f>F302-E302</f>
        <v>60</v>
      </c>
      <c r="G303" s="243">
        <f>G302-F302</f>
        <v>50</v>
      </c>
      <c r="H303" s="243">
        <f>H302-G302</f>
        <v>40</v>
      </c>
      <c r="I303" s="243">
        <f t="shared" si="0"/>
        <v>12</v>
      </c>
      <c r="J303" s="243">
        <f t="shared" si="0"/>
        <v>8</v>
      </c>
      <c r="K303" s="243">
        <f t="shared" si="0"/>
        <v>5</v>
      </c>
    </row>
    <row r="304" spans="1:11">
      <c r="A304" s="1" t="s">
        <v>1901</v>
      </c>
      <c r="C304" s="244" t="s">
        <v>1902</v>
      </c>
      <c r="D304" s="244" t="s">
        <v>1903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45" t="s">
        <v>1904</v>
      </c>
      <c r="F305" s="21"/>
      <c r="G305" s="21"/>
      <c r="H305" s="21"/>
      <c r="I305" s="21"/>
      <c r="J305" s="21"/>
      <c r="K305" s="21"/>
    </row>
    <row r="306" spans="1:11">
      <c r="C306" s="241">
        <v>1</v>
      </c>
      <c r="D306" s="241">
        <v>2</v>
      </c>
      <c r="E306" s="241">
        <v>3</v>
      </c>
      <c r="F306" s="241">
        <v>4</v>
      </c>
      <c r="G306" s="241">
        <v>5</v>
      </c>
      <c r="H306" s="241">
        <v>6</v>
      </c>
      <c r="I306" s="241">
        <v>7</v>
      </c>
      <c r="J306" s="241">
        <v>8</v>
      </c>
      <c r="K306" s="241">
        <v>9</v>
      </c>
    </row>
    <row r="307" spans="1:11">
      <c r="A307" s="1" t="s">
        <v>1905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55" t="s">
        <v>27</v>
      </c>
      <c r="B308" s="155"/>
      <c r="C308" s="242">
        <f>C307</f>
        <v>150</v>
      </c>
      <c r="D308" s="242">
        <f t="shared" ref="D308:K308" si="1">D307-C307</f>
        <v>100</v>
      </c>
      <c r="E308" s="242">
        <f t="shared" si="1"/>
        <v>90</v>
      </c>
      <c r="F308" s="242">
        <f t="shared" si="1"/>
        <v>70</v>
      </c>
      <c r="G308" s="243">
        <f t="shared" si="1"/>
        <v>60</v>
      </c>
      <c r="H308" s="243">
        <f t="shared" si="1"/>
        <v>40</v>
      </c>
      <c r="I308" s="243">
        <f t="shared" si="1"/>
        <v>20</v>
      </c>
      <c r="J308" s="243">
        <f t="shared" si="1"/>
        <v>10</v>
      </c>
      <c r="K308" s="243">
        <f t="shared" si="1"/>
        <v>0</v>
      </c>
    </row>
    <row r="309" spans="1:11">
      <c r="A309" s="1" t="s">
        <v>1901</v>
      </c>
      <c r="C309" s="258" t="s">
        <v>1906</v>
      </c>
      <c r="D309" s="244" t="s">
        <v>1907</v>
      </c>
      <c r="E309" s="244" t="s">
        <v>1908</v>
      </c>
      <c r="F309" s="244" t="s">
        <v>1909</v>
      </c>
    </row>
    <row r="311" spans="1:11">
      <c r="A311" s="54" t="s">
        <v>2147</v>
      </c>
      <c r="B311" s="54" t="s">
        <v>2148</v>
      </c>
      <c r="C311" s="54"/>
      <c r="D311" s="54"/>
      <c r="E311" s="54"/>
    </row>
    <row r="312" spans="1:11">
      <c r="A312" s="12" t="s">
        <v>1910</v>
      </c>
    </row>
    <row r="313" spans="1:11">
      <c r="B313" s="1" t="s">
        <v>1911</v>
      </c>
      <c r="G313" s="1">
        <f>D302</f>
        <v>180</v>
      </c>
    </row>
    <row r="314" spans="1:11">
      <c r="B314" s="1" t="s">
        <v>1912</v>
      </c>
      <c r="G314" s="1">
        <v>2</v>
      </c>
    </row>
    <row r="315" spans="1:11">
      <c r="B315" s="1" t="s">
        <v>1913</v>
      </c>
    </row>
    <row r="317" spans="1:11">
      <c r="B317" s="1" t="s">
        <v>1914</v>
      </c>
      <c r="G317" s="1">
        <v>140</v>
      </c>
      <c r="H317" s="1" t="s">
        <v>1915</v>
      </c>
    </row>
    <row r="319" spans="1:11">
      <c r="B319" s="1" t="s">
        <v>1916</v>
      </c>
      <c r="G319" s="1">
        <f>G313-G317</f>
        <v>40</v>
      </c>
      <c r="H319" s="1" t="s">
        <v>1917</v>
      </c>
    </row>
    <row r="321" spans="1:8">
      <c r="B321" s="1" t="s">
        <v>1918</v>
      </c>
    </row>
    <row r="323" spans="1:8">
      <c r="A323" s="1" t="s">
        <v>1919</v>
      </c>
      <c r="B323" s="1" t="s">
        <v>1920</v>
      </c>
    </row>
    <row r="325" spans="1:8">
      <c r="A325" s="1" t="s">
        <v>1921</v>
      </c>
      <c r="B325" s="1" t="s">
        <v>1922</v>
      </c>
    </row>
    <row r="326" spans="1:8">
      <c r="B326" s="1" t="s">
        <v>1923</v>
      </c>
      <c r="G326" s="1">
        <f>E307</f>
        <v>340</v>
      </c>
    </row>
    <row r="327" spans="1:8">
      <c r="B327" s="1" t="s">
        <v>1924</v>
      </c>
      <c r="G327" s="1">
        <v>3</v>
      </c>
    </row>
    <row r="328" spans="1:8">
      <c r="B328" s="1" t="s">
        <v>1925</v>
      </c>
    </row>
    <row r="330" spans="1:8">
      <c r="B330" s="1" t="s">
        <v>1914</v>
      </c>
      <c r="G330" s="1">
        <v>210</v>
      </c>
      <c r="H330" s="1" t="s">
        <v>1926</v>
      </c>
    </row>
    <row r="332" spans="1:8">
      <c r="B332" s="1" t="s">
        <v>1927</v>
      </c>
      <c r="G332" s="1">
        <f>G326-G330</f>
        <v>130</v>
      </c>
      <c r="H332" s="1" t="s">
        <v>1928</v>
      </c>
    </row>
    <row r="334" spans="1:8">
      <c r="B334" s="1" t="s">
        <v>1929</v>
      </c>
    </row>
    <row r="336" spans="1:8">
      <c r="A336" s="1" t="s">
        <v>1930</v>
      </c>
      <c r="B336" s="1" t="s">
        <v>1931</v>
      </c>
    </row>
    <row r="340" spans="1:8" ht="17" thickBot="1"/>
    <row r="341" spans="1:8" ht="17" thickBot="1">
      <c r="A341" s="109" t="s">
        <v>1965</v>
      </c>
      <c r="B341" s="227"/>
      <c r="C341" s="227"/>
      <c r="D341" s="227"/>
      <c r="E341" s="227"/>
      <c r="F341" s="227"/>
      <c r="G341" s="227"/>
      <c r="H341" s="19"/>
    </row>
    <row r="359" spans="1:5">
      <c r="A359" s="1" t="s">
        <v>1932</v>
      </c>
    </row>
    <row r="360" spans="1:5">
      <c r="A360" s="1" t="s">
        <v>1933</v>
      </c>
    </row>
    <row r="361" spans="1:5">
      <c r="A361" s="1" t="s">
        <v>1934</v>
      </c>
    </row>
    <row r="363" spans="1:5">
      <c r="A363" s="1" t="s">
        <v>1935</v>
      </c>
    </row>
    <row r="364" spans="1:5">
      <c r="A364" s="1" t="s">
        <v>1936</v>
      </c>
    </row>
    <row r="366" spans="1:5">
      <c r="A366" s="1" t="s">
        <v>1937</v>
      </c>
    </row>
    <row r="367" spans="1:5">
      <c r="A367" s="1" t="s">
        <v>1938</v>
      </c>
    </row>
    <row r="368" spans="1:5">
      <c r="E368" s="21"/>
    </row>
    <row r="369" spans="1:5">
      <c r="E369" s="21"/>
    </row>
    <row r="370" spans="1:5">
      <c r="E370" s="21" t="s">
        <v>974</v>
      </c>
    </row>
    <row r="372" spans="1:5">
      <c r="C372" s="21" t="s">
        <v>918</v>
      </c>
    </row>
    <row r="378" spans="1:5">
      <c r="C378" s="2" t="s">
        <v>1129</v>
      </c>
    </row>
    <row r="380" spans="1:5">
      <c r="B380" s="21" t="s">
        <v>827</v>
      </c>
    </row>
    <row r="382" spans="1:5">
      <c r="A382" s="1" t="s">
        <v>2149</v>
      </c>
    </row>
    <row r="383" spans="1:5">
      <c r="A383" s="1" t="s">
        <v>1939</v>
      </c>
    </row>
    <row r="384" spans="1:5">
      <c r="A384" s="1" t="s">
        <v>1940</v>
      </c>
    </row>
    <row r="386" spans="1:9">
      <c r="E386" s="21" t="s">
        <v>974</v>
      </c>
    </row>
    <row r="388" spans="1:9">
      <c r="C388" s="21" t="s">
        <v>918</v>
      </c>
    </row>
    <row r="389" spans="1:9">
      <c r="E389" s="1" t="s">
        <v>1859</v>
      </c>
      <c r="F389" s="1" t="s">
        <v>1941</v>
      </c>
    </row>
    <row r="393" spans="1:9">
      <c r="B393" s="21" t="s">
        <v>1942</v>
      </c>
      <c r="E393" s="1" t="s">
        <v>1859</v>
      </c>
      <c r="F393" s="1" t="s">
        <v>1943</v>
      </c>
    </row>
    <row r="394" spans="1:9">
      <c r="C394" s="2" t="s">
        <v>1944</v>
      </c>
    </row>
    <row r="396" spans="1:9">
      <c r="B396" s="21" t="s">
        <v>827</v>
      </c>
    </row>
    <row r="398" spans="1:9">
      <c r="A398" s="1" t="s">
        <v>1945</v>
      </c>
    </row>
    <row r="399" spans="1:9" ht="17" thickBot="1"/>
    <row r="400" spans="1:9" ht="17" thickBot="1">
      <c r="A400" s="103" t="s">
        <v>1946</v>
      </c>
      <c r="B400" s="104"/>
      <c r="C400" s="104"/>
      <c r="D400" s="104"/>
      <c r="E400" s="104"/>
      <c r="F400" s="104"/>
      <c r="G400" s="104"/>
      <c r="H400" s="104"/>
      <c r="I400" s="246" t="s">
        <v>1732</v>
      </c>
    </row>
    <row r="402" spans="1:9">
      <c r="A402" s="1" t="s">
        <v>1947</v>
      </c>
    </row>
    <row r="403" spans="1:9">
      <c r="A403" s="1" t="s">
        <v>2150</v>
      </c>
    </row>
    <row r="405" spans="1:9" ht="17" thickBot="1"/>
    <row r="406" spans="1:9" ht="17" thickBot="1">
      <c r="A406" s="103" t="s">
        <v>1948</v>
      </c>
      <c r="B406" s="104"/>
      <c r="C406" s="104"/>
      <c r="D406" s="104"/>
      <c r="E406" s="104"/>
      <c r="F406" s="104"/>
      <c r="G406" s="104"/>
      <c r="H406" s="104"/>
      <c r="I406" s="247" t="s">
        <v>1103</v>
      </c>
    </row>
    <row r="408" spans="1:9">
      <c r="A408" s="1" t="s">
        <v>1949</v>
      </c>
    </row>
    <row r="409" spans="1:9" ht="17" thickBot="1"/>
    <row r="410" spans="1:9" ht="17" thickBot="1">
      <c r="A410" s="103" t="s">
        <v>1950</v>
      </c>
      <c r="B410" s="104"/>
      <c r="C410" s="104"/>
      <c r="D410" s="104"/>
      <c r="E410" s="104"/>
      <c r="F410" s="104"/>
      <c r="G410" s="104"/>
      <c r="H410" s="104"/>
      <c r="I410" s="247" t="s">
        <v>1103</v>
      </c>
    </row>
    <row r="412" spans="1:9">
      <c r="A412" s="1" t="s">
        <v>1951</v>
      </c>
    </row>
    <row r="413" spans="1:9">
      <c r="A413" s="1" t="s">
        <v>2151</v>
      </c>
    </row>
    <row r="414" spans="1:9">
      <c r="A414" s="1" t="s">
        <v>2152</v>
      </c>
    </row>
    <row r="416" spans="1:9">
      <c r="A416" s="1" t="s">
        <v>2153</v>
      </c>
    </row>
    <row r="417" spans="1:9">
      <c r="A417" s="1" t="s">
        <v>2154</v>
      </c>
    </row>
    <row r="418" spans="1:9">
      <c r="A418" s="1" t="s">
        <v>2155</v>
      </c>
    </row>
    <row r="419" spans="1:9" ht="17" thickBot="1"/>
    <row r="420" spans="1:9" ht="17" thickBot="1">
      <c r="A420" s="103" t="s">
        <v>1952</v>
      </c>
      <c r="B420" s="104"/>
      <c r="C420" s="104"/>
      <c r="D420" s="104"/>
      <c r="E420" s="104"/>
      <c r="F420" s="104"/>
      <c r="G420" s="104"/>
      <c r="H420" s="104"/>
      <c r="I420" s="247" t="s">
        <v>1103</v>
      </c>
    </row>
    <row r="422" spans="1:9">
      <c r="A422" s="1" t="s">
        <v>1953</v>
      </c>
    </row>
    <row r="424" spans="1:9">
      <c r="A424" s="1" t="s">
        <v>1954</v>
      </c>
    </row>
    <row r="425" spans="1:9">
      <c r="A425" s="1" t="s">
        <v>1955</v>
      </c>
    </row>
    <row r="427" spans="1:9">
      <c r="A427" s="1" t="s">
        <v>1956</v>
      </c>
    </row>
    <row r="428" spans="1:9">
      <c r="A428" s="1" t="s">
        <v>1957</v>
      </c>
    </row>
    <row r="430" spans="1:9">
      <c r="E430" s="1" t="s">
        <v>974</v>
      </c>
    </row>
    <row r="431" spans="1:9">
      <c r="A431" s="1" t="s">
        <v>1895</v>
      </c>
    </row>
    <row r="433" spans="1:6">
      <c r="B433" s="1" t="s">
        <v>927</v>
      </c>
      <c r="D433" s="1">
        <v>10</v>
      </c>
    </row>
    <row r="434" spans="1:6">
      <c r="F434" s="1" t="s">
        <v>1958</v>
      </c>
    </row>
    <row r="435" spans="1:6">
      <c r="C435" s="21"/>
    </row>
    <row r="437" spans="1:6">
      <c r="F437" s="1" t="s">
        <v>1959</v>
      </c>
    </row>
    <row r="438" spans="1:6">
      <c r="B438" s="77">
        <v>10</v>
      </c>
    </row>
    <row r="439" spans="1:6">
      <c r="F439" s="1" t="s">
        <v>1960</v>
      </c>
    </row>
    <row r="440" spans="1:6">
      <c r="A440" s="12" t="s">
        <v>1961</v>
      </c>
    </row>
    <row r="441" spans="1:6">
      <c r="B441" s="12" t="s">
        <v>1962</v>
      </c>
    </row>
    <row r="443" spans="1:6">
      <c r="A443" s="1" t="s">
        <v>128</v>
      </c>
    </row>
    <row r="447" spans="1:6">
      <c r="A447" s="1" t="s">
        <v>1963</v>
      </c>
    </row>
    <row r="448" spans="1:6">
      <c r="A448" s="1" t="s">
        <v>1964</v>
      </c>
    </row>
    <row r="449" spans="1:10" ht="17" thickBot="1"/>
    <row r="450" spans="1:10" ht="17" thickBot="1">
      <c r="A450" s="109" t="s">
        <v>1966</v>
      </c>
      <c r="B450" s="227"/>
      <c r="C450" s="227"/>
      <c r="D450" s="227"/>
      <c r="E450" s="227"/>
      <c r="F450" s="227"/>
      <c r="G450" s="227"/>
      <c r="H450" s="19"/>
    </row>
    <row r="453" spans="1:10">
      <c r="I453" s="54" t="s">
        <v>2160</v>
      </c>
    </row>
    <row r="454" spans="1:10">
      <c r="I454" s="1" t="s">
        <v>2156</v>
      </c>
      <c r="J454" s="1" t="s">
        <v>2157</v>
      </c>
    </row>
    <row r="455" spans="1:10">
      <c r="J455" s="1" t="s">
        <v>2158</v>
      </c>
    </row>
    <row r="456" spans="1:10">
      <c r="J456" s="1" t="s">
        <v>2159</v>
      </c>
    </row>
    <row r="475" spans="1:8">
      <c r="A475" s="155" t="s">
        <v>1967</v>
      </c>
      <c r="B475" s="155"/>
      <c r="C475" s="155"/>
      <c r="D475" s="155"/>
      <c r="E475" s="155"/>
      <c r="F475" s="155"/>
      <c r="G475" s="155"/>
      <c r="H475" s="155"/>
    </row>
    <row r="476" spans="1:8">
      <c r="A476" s="155" t="s">
        <v>1968</v>
      </c>
      <c r="B476" s="155"/>
      <c r="C476" s="155"/>
      <c r="D476" s="155"/>
      <c r="E476" s="155"/>
      <c r="F476" s="155"/>
      <c r="G476" s="155"/>
      <c r="H476" s="155"/>
    </row>
    <row r="478" spans="1:8">
      <c r="A478" s="1" t="s">
        <v>1969</v>
      </c>
    </row>
    <row r="479" spans="1:8">
      <c r="B479" s="1" t="s">
        <v>1970</v>
      </c>
      <c r="G479" s="1" t="s">
        <v>1971</v>
      </c>
    </row>
    <row r="480" spans="1:8">
      <c r="C480" s="1" t="s">
        <v>1972</v>
      </c>
      <c r="G480" s="1" t="s">
        <v>1973</v>
      </c>
    </row>
    <row r="481" spans="1:7">
      <c r="D481" s="1" t="s">
        <v>1356</v>
      </c>
      <c r="E481" s="1" t="s">
        <v>1356</v>
      </c>
      <c r="G481" s="1" t="s">
        <v>1974</v>
      </c>
    </row>
    <row r="483" spans="1:7">
      <c r="B483" s="1" t="s">
        <v>1975</v>
      </c>
    </row>
    <row r="485" spans="1:7">
      <c r="B485" s="1" t="s">
        <v>1976</v>
      </c>
    </row>
    <row r="486" spans="1:7">
      <c r="C486" s="1" t="s">
        <v>1977</v>
      </c>
    </row>
    <row r="487" spans="1:7">
      <c r="C487" s="1" t="s">
        <v>1978</v>
      </c>
    </row>
    <row r="489" spans="1:7">
      <c r="B489" s="1" t="s">
        <v>1979</v>
      </c>
    </row>
    <row r="490" spans="1:7">
      <c r="C490" s="1" t="s">
        <v>1980</v>
      </c>
    </row>
    <row r="491" spans="1:7">
      <c r="C491" s="1" t="s">
        <v>1981</v>
      </c>
    </row>
    <row r="494" spans="1:7">
      <c r="A494" s="92" t="s">
        <v>1895</v>
      </c>
      <c r="B494" s="248" t="s">
        <v>1982</v>
      </c>
    </row>
    <row r="495" spans="1:7">
      <c r="B495" s="1" t="s">
        <v>1983</v>
      </c>
    </row>
    <row r="496" spans="1:7">
      <c r="B496" s="1" t="s">
        <v>1984</v>
      </c>
    </row>
    <row r="497" spans="1:7">
      <c r="B497" s="18" t="s">
        <v>1985</v>
      </c>
    </row>
    <row r="498" spans="1:7">
      <c r="B498" s="18" t="s">
        <v>1986</v>
      </c>
    </row>
    <row r="500" spans="1:7">
      <c r="A500" s="1" t="s">
        <v>1919</v>
      </c>
      <c r="B500" s="1" t="s">
        <v>1987</v>
      </c>
    </row>
    <row r="502" spans="1:7">
      <c r="A502" s="1" t="s">
        <v>1921</v>
      </c>
      <c r="B502" s="1" t="s">
        <v>1988</v>
      </c>
    </row>
    <row r="504" spans="1:7">
      <c r="A504" s="1" t="s">
        <v>1930</v>
      </c>
      <c r="B504" s="1" t="s">
        <v>1989</v>
      </c>
    </row>
    <row r="505" spans="1:7">
      <c r="B505" s="1" t="s">
        <v>2161</v>
      </c>
    </row>
    <row r="507" spans="1:7">
      <c r="A507" s="1" t="s">
        <v>1990</v>
      </c>
      <c r="B507" s="12" t="s">
        <v>1991</v>
      </c>
    </row>
    <row r="508" spans="1:7" ht="17" thickBot="1"/>
    <row r="509" spans="1:7" ht="17" thickBot="1">
      <c r="B509" s="103" t="s">
        <v>1992</v>
      </c>
      <c r="C509" s="104"/>
      <c r="D509" s="104"/>
      <c r="E509" s="104" t="s">
        <v>1993</v>
      </c>
      <c r="F509" s="104"/>
      <c r="G509" s="105"/>
    </row>
    <row r="510" spans="1:7" ht="17" thickBot="1"/>
    <row r="511" spans="1:7" ht="17" thickBot="1">
      <c r="B511" s="103" t="s">
        <v>1994</v>
      </c>
      <c r="C511" s="104"/>
      <c r="D511" s="104"/>
      <c r="E511" s="104"/>
      <c r="F511" s="104"/>
      <c r="G511" s="105"/>
    </row>
    <row r="513" spans="1:8">
      <c r="A513" s="92" t="s">
        <v>1995</v>
      </c>
      <c r="B513" s="92" t="s">
        <v>1996</v>
      </c>
    </row>
    <row r="514" spans="1:8">
      <c r="A514" s="92"/>
      <c r="B514" s="92" t="s">
        <v>1997</v>
      </c>
    </row>
    <row r="515" spans="1:8">
      <c r="A515" s="92"/>
      <c r="B515" s="92" t="s">
        <v>1998</v>
      </c>
    </row>
    <row r="519" spans="1:8" ht="17" thickBot="1"/>
    <row r="520" spans="1:8" ht="17" thickBot="1">
      <c r="A520" s="109" t="s">
        <v>1657</v>
      </c>
      <c r="B520" s="227"/>
      <c r="C520" s="227"/>
      <c r="D520" s="227"/>
      <c r="E520" s="227"/>
      <c r="F520" s="227"/>
      <c r="G520" s="227"/>
      <c r="H520" s="19"/>
    </row>
    <row r="531" spans="1:5">
      <c r="A531" s="1" t="s">
        <v>354</v>
      </c>
    </row>
    <row r="533" spans="1:5">
      <c r="A533" s="1" t="s">
        <v>2162</v>
      </c>
    </row>
    <row r="534" spans="1:5">
      <c r="A534" s="1" t="s">
        <v>2163</v>
      </c>
    </row>
    <row r="535" spans="1:5">
      <c r="A535" s="1" t="s">
        <v>2164</v>
      </c>
    </row>
    <row r="537" spans="1:5">
      <c r="A537" s="1" t="s">
        <v>2165</v>
      </c>
    </row>
    <row r="538" spans="1:5">
      <c r="E538" s="1" t="s">
        <v>2166</v>
      </c>
    </row>
    <row r="539" spans="1:5">
      <c r="E539" s="1" t="s">
        <v>2167</v>
      </c>
    </row>
    <row r="541" spans="1:5">
      <c r="A541" s="1" t="s">
        <v>2168</v>
      </c>
    </row>
    <row r="546" spans="1:7">
      <c r="A546" s="1" t="s">
        <v>2169</v>
      </c>
    </row>
    <row r="549" spans="1:7">
      <c r="A549" s="1" t="s">
        <v>2170</v>
      </c>
    </row>
    <row r="551" spans="1:7">
      <c r="A551" s="1" t="s">
        <v>2171</v>
      </c>
    </row>
    <row r="552" spans="1:7">
      <c r="A552" s="1" t="s">
        <v>2174</v>
      </c>
    </row>
    <row r="553" spans="1:7">
      <c r="A553" s="1" t="s">
        <v>2172</v>
      </c>
      <c r="F553" s="1">
        <f>50/0.2</f>
        <v>250</v>
      </c>
      <c r="G553" s="1" t="s">
        <v>2173</v>
      </c>
    </row>
    <row r="555" spans="1:7">
      <c r="A555" s="1" t="s">
        <v>2176</v>
      </c>
    </row>
    <row r="556" spans="1:7">
      <c r="A556" s="1" t="s">
        <v>2175</v>
      </c>
    </row>
    <row r="558" spans="1:7">
      <c r="A558" s="1" t="s">
        <v>1658</v>
      </c>
    </row>
    <row r="559" spans="1:7">
      <c r="A559" s="1" t="s">
        <v>1659</v>
      </c>
    </row>
    <row r="561" spans="1:9">
      <c r="A561" s="1" t="s">
        <v>2177</v>
      </c>
    </row>
    <row r="565" spans="1:9">
      <c r="G565" s="1" t="s">
        <v>2181</v>
      </c>
    </row>
    <row r="566" spans="1:9">
      <c r="G566" s="1" t="s">
        <v>2182</v>
      </c>
    </row>
    <row r="567" spans="1:9">
      <c r="G567" s="1" t="s">
        <v>1660</v>
      </c>
    </row>
    <row r="569" spans="1:9">
      <c r="G569" s="1" t="s">
        <v>1664</v>
      </c>
    </row>
    <row r="570" spans="1:9">
      <c r="H570" s="228">
        <v>1000</v>
      </c>
      <c r="I570" s="1" t="s">
        <v>1665</v>
      </c>
    </row>
    <row r="571" spans="1:9">
      <c r="H571" s="229" t="s">
        <v>1666</v>
      </c>
    </row>
    <row r="574" spans="1:9">
      <c r="A574" s="1" t="s">
        <v>1661</v>
      </c>
    </row>
    <row r="575" spans="1:9">
      <c r="A575" s="1" t="s">
        <v>1662</v>
      </c>
    </row>
    <row r="576" spans="1:9">
      <c r="F576" s="1" t="s">
        <v>2178</v>
      </c>
    </row>
    <row r="577" spans="1:8">
      <c r="F577" s="1" t="s">
        <v>2179</v>
      </c>
    </row>
    <row r="581" spans="1:8">
      <c r="F581" s="1" t="s">
        <v>2180</v>
      </c>
    </row>
    <row r="583" spans="1:8">
      <c r="A583" s="1" t="s">
        <v>1663</v>
      </c>
    </row>
    <row r="585" spans="1:8" ht="17" thickBot="1"/>
    <row r="586" spans="1:8" s="12" customFormat="1" ht="17" thickBot="1">
      <c r="A586" s="109" t="s">
        <v>1667</v>
      </c>
      <c r="B586" s="227"/>
      <c r="C586" s="227"/>
      <c r="D586" s="227"/>
      <c r="E586" s="227"/>
      <c r="F586" s="227"/>
      <c r="G586" s="227"/>
      <c r="H586" s="19"/>
    </row>
    <row r="600" spans="1:1">
      <c r="A600" s="1" t="s">
        <v>354</v>
      </c>
    </row>
    <row r="602" spans="1:1">
      <c r="A602" s="1" t="s">
        <v>1668</v>
      </c>
    </row>
    <row r="603" spans="1:1">
      <c r="A603" s="1" t="s">
        <v>2183</v>
      </c>
    </row>
    <row r="605" spans="1:1">
      <c r="A605" s="1" t="s">
        <v>1669</v>
      </c>
    </row>
    <row r="607" spans="1:1">
      <c r="A607" s="1" t="s">
        <v>1670</v>
      </c>
    </row>
    <row r="609" spans="1:9">
      <c r="A609" s="1" t="s">
        <v>1671</v>
      </c>
    </row>
    <row r="611" spans="1:9">
      <c r="A611" s="1" t="s">
        <v>164</v>
      </c>
      <c r="B611" s="1" t="s">
        <v>1672</v>
      </c>
    </row>
    <row r="612" spans="1:9">
      <c r="B612" s="1" t="s">
        <v>1673</v>
      </c>
    </row>
    <row r="613" spans="1:9">
      <c r="B613" s="1" t="s">
        <v>1674</v>
      </c>
      <c r="D613" s="1" t="s">
        <v>1675</v>
      </c>
      <c r="G613" s="1" t="s">
        <v>1676</v>
      </c>
      <c r="H613" s="1" t="s">
        <v>2184</v>
      </c>
      <c r="I613" s="1" t="s">
        <v>35</v>
      </c>
    </row>
    <row r="614" spans="1:9">
      <c r="B614" s="1" t="s">
        <v>1677</v>
      </c>
      <c r="D614" s="1" t="s">
        <v>1678</v>
      </c>
      <c r="G614" s="1" t="s">
        <v>1679</v>
      </c>
      <c r="H614" s="1" t="s">
        <v>2185</v>
      </c>
      <c r="I614" s="1" t="s">
        <v>35</v>
      </c>
    </row>
    <row r="616" spans="1:9">
      <c r="B616" s="1" t="s">
        <v>1680</v>
      </c>
    </row>
    <row r="617" spans="1:9">
      <c r="B617" s="1" t="s">
        <v>1681</v>
      </c>
      <c r="D617" s="1" t="s">
        <v>1682</v>
      </c>
      <c r="G617" s="1" t="s">
        <v>1683</v>
      </c>
      <c r="H617" s="1" t="s">
        <v>2184</v>
      </c>
      <c r="I617" s="1" t="s">
        <v>2186</v>
      </c>
    </row>
    <row r="618" spans="1:9">
      <c r="B618" s="1" t="s">
        <v>1684</v>
      </c>
      <c r="D618" s="1" t="s">
        <v>1685</v>
      </c>
      <c r="G618" s="1" t="s">
        <v>1686</v>
      </c>
      <c r="H618" s="1" t="s">
        <v>2185</v>
      </c>
      <c r="I618" s="1" t="s">
        <v>2186</v>
      </c>
    </row>
    <row r="620" spans="1:9">
      <c r="A620" s="1" t="s">
        <v>166</v>
      </c>
      <c r="B620" s="1" t="s">
        <v>1687</v>
      </c>
    </row>
    <row r="621" spans="1:9">
      <c r="C621" s="21"/>
      <c r="D621" s="21"/>
      <c r="E621" s="21"/>
      <c r="F621" s="21" t="s">
        <v>127</v>
      </c>
    </row>
    <row r="622" spans="1:9">
      <c r="A622" s="1" t="s">
        <v>173</v>
      </c>
      <c r="B622" s="1" t="s">
        <v>1688</v>
      </c>
      <c r="C622" s="21"/>
      <c r="D622" s="21"/>
      <c r="E622" s="21"/>
      <c r="F622" s="21"/>
    </row>
    <row r="623" spans="1:9">
      <c r="B623" s="1" t="s">
        <v>1689</v>
      </c>
      <c r="C623" s="21"/>
      <c r="D623" s="21"/>
      <c r="E623" s="21"/>
      <c r="F623" s="21"/>
      <c r="H623" s="1" t="s">
        <v>2187</v>
      </c>
    </row>
    <row r="624" spans="1:9">
      <c r="B624" s="1" t="s">
        <v>1690</v>
      </c>
      <c r="C624" s="21"/>
      <c r="D624" s="21"/>
      <c r="E624" s="21"/>
      <c r="F624" s="21"/>
    </row>
    <row r="625" spans="1:10">
      <c r="B625" s="1" t="s">
        <v>1691</v>
      </c>
      <c r="C625" s="21"/>
      <c r="D625" s="21"/>
      <c r="E625" s="21"/>
      <c r="F625" s="21"/>
    </row>
    <row r="626" spans="1:10">
      <c r="B626" s="1" t="s">
        <v>1692</v>
      </c>
      <c r="C626" s="21"/>
      <c r="D626" s="21"/>
      <c r="E626" s="21"/>
      <c r="F626" s="21"/>
    </row>
    <row r="627" spans="1:10">
      <c r="B627" s="1" t="s">
        <v>1693</v>
      </c>
      <c r="C627" s="21"/>
      <c r="D627" s="21"/>
      <c r="E627" s="21"/>
      <c r="F627" s="21"/>
    </row>
    <row r="628" spans="1:10">
      <c r="B628" s="1" t="s">
        <v>1694</v>
      </c>
      <c r="C628" s="21"/>
      <c r="D628" s="21"/>
      <c r="E628" s="21"/>
      <c r="F628" s="21"/>
      <c r="J628" s="1" t="s">
        <v>2188</v>
      </c>
    </row>
    <row r="629" spans="1:10">
      <c r="C629" s="21"/>
      <c r="D629" s="21"/>
      <c r="E629" s="21"/>
      <c r="F629" s="21"/>
    </row>
    <row r="630" spans="1:10">
      <c r="C630" s="21" t="s">
        <v>128</v>
      </c>
      <c r="D630" s="21"/>
      <c r="E630" s="21"/>
      <c r="F630" s="21"/>
      <c r="J630" s="1" t="s">
        <v>2189</v>
      </c>
    </row>
    <row r="631" spans="1:10">
      <c r="C631" s="21"/>
      <c r="D631" s="21"/>
      <c r="E631" s="21"/>
      <c r="F631" s="21"/>
    </row>
    <row r="632" spans="1:10">
      <c r="A632" s="1" t="s">
        <v>173</v>
      </c>
      <c r="B632" s="1" t="s">
        <v>1695</v>
      </c>
    </row>
    <row r="634" spans="1:10">
      <c r="A634" s="1" t="s">
        <v>1696</v>
      </c>
      <c r="B634" s="1" t="s">
        <v>1697</v>
      </c>
    </row>
    <row r="635" spans="1:10">
      <c r="B635" s="1" t="s">
        <v>1698</v>
      </c>
    </row>
    <row r="636" spans="1:10">
      <c r="J636" s="1" t="s">
        <v>2190</v>
      </c>
    </row>
    <row r="639" spans="1:10">
      <c r="B639" s="1" t="s">
        <v>1699</v>
      </c>
    </row>
    <row r="643" spans="1:11">
      <c r="B643" s="1" t="s">
        <v>1700</v>
      </c>
    </row>
    <row r="646" spans="1:11">
      <c r="A646" s="1" t="s">
        <v>1701</v>
      </c>
      <c r="H646" s="21"/>
      <c r="I646" s="21"/>
      <c r="J646" s="21"/>
      <c r="K646" s="21" t="s">
        <v>127</v>
      </c>
    </row>
    <row r="647" spans="1:11">
      <c r="A647" s="54" t="s">
        <v>1702</v>
      </c>
      <c r="F647" s="1" t="s">
        <v>1076</v>
      </c>
      <c r="H647" s="21"/>
      <c r="I647" s="21"/>
      <c r="J647" s="21"/>
      <c r="K647" s="21"/>
    </row>
    <row r="648" spans="1:11">
      <c r="A648" s="1" t="s">
        <v>1704</v>
      </c>
      <c r="H648" s="21"/>
      <c r="I648" s="21"/>
      <c r="J648" s="21"/>
      <c r="K648" s="21"/>
    </row>
    <row r="649" spans="1:11">
      <c r="A649" s="1" t="s">
        <v>1703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1705</v>
      </c>
      <c r="F651" s="1" t="s">
        <v>1076</v>
      </c>
      <c r="H651" s="21"/>
      <c r="I651" s="21"/>
      <c r="J651" s="21"/>
      <c r="K651" s="21"/>
    </row>
    <row r="652" spans="1:11">
      <c r="A652" s="1" t="s">
        <v>1704</v>
      </c>
      <c r="H652" s="21"/>
      <c r="I652" s="21"/>
      <c r="J652" s="21"/>
      <c r="K652" s="21"/>
    </row>
    <row r="653" spans="1:11">
      <c r="A653" s="1" t="s">
        <v>1703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1706</v>
      </c>
      <c r="F655" s="1" t="s">
        <v>1076</v>
      </c>
      <c r="H655" s="21" t="s">
        <v>128</v>
      </c>
      <c r="I655" s="21"/>
      <c r="J655" s="21"/>
      <c r="K655" s="21"/>
    </row>
    <row r="656" spans="1:11">
      <c r="A656" s="1" t="s">
        <v>1707</v>
      </c>
      <c r="H656" s="21"/>
      <c r="I656" s="21"/>
      <c r="J656" s="21"/>
      <c r="K656" s="21"/>
    </row>
    <row r="657" spans="1:11">
      <c r="A657" s="1" t="s">
        <v>1708</v>
      </c>
      <c r="H657" s="21"/>
      <c r="I657" s="21"/>
      <c r="J657" s="21"/>
      <c r="K657" s="21"/>
    </row>
    <row r="658" spans="1:11">
      <c r="A658" s="1" t="s">
        <v>1709</v>
      </c>
      <c r="H658" s="21"/>
      <c r="I658" s="21"/>
      <c r="J658" s="21"/>
      <c r="K658" s="21"/>
    </row>
    <row r="659" spans="1:11">
      <c r="A659" s="1" t="s">
        <v>1710</v>
      </c>
      <c r="H659" s="21"/>
      <c r="I659" s="21"/>
      <c r="J659" s="21"/>
      <c r="K659" s="21"/>
    </row>
    <row r="660" spans="1:11">
      <c r="A660" s="1" t="s">
        <v>1711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64" t="s">
        <v>1717</v>
      </c>
      <c r="E662" s="264"/>
      <c r="F662" s="21" t="s">
        <v>127</v>
      </c>
      <c r="H662" s="21"/>
      <c r="I662" s="21"/>
      <c r="J662" s="21"/>
      <c r="K662" s="21"/>
    </row>
    <row r="663" spans="1:11">
      <c r="C663" s="21"/>
      <c r="D663" s="21"/>
      <c r="E663" s="21" t="s">
        <v>1718</v>
      </c>
      <c r="F663" s="21"/>
      <c r="H663" s="21"/>
      <c r="I663" s="21"/>
      <c r="J663" s="21"/>
      <c r="K663" s="21"/>
    </row>
    <row r="664" spans="1:11">
      <c r="C664" s="230" t="s">
        <v>1712</v>
      </c>
      <c r="D664" s="21"/>
      <c r="E664" s="21" t="s">
        <v>1719</v>
      </c>
      <c r="F664" s="21"/>
      <c r="H664" s="21"/>
      <c r="I664" s="21"/>
      <c r="J664" s="21"/>
      <c r="K664" s="21"/>
    </row>
    <row r="665" spans="1:11">
      <c r="C665" s="230" t="s">
        <v>1713</v>
      </c>
      <c r="D665" s="21"/>
      <c r="E665" s="21"/>
      <c r="F665" s="21"/>
      <c r="H665" s="21"/>
      <c r="I665" s="21"/>
      <c r="J665" s="21"/>
      <c r="K665" s="21"/>
    </row>
    <row r="666" spans="1:11">
      <c r="C666" s="230" t="s">
        <v>1714</v>
      </c>
      <c r="D666" s="21"/>
      <c r="E666" s="21"/>
      <c r="F666" s="21"/>
      <c r="H666" s="21"/>
      <c r="I666" s="21"/>
      <c r="J666" s="21"/>
      <c r="K666" s="21"/>
    </row>
    <row r="667" spans="1:11">
      <c r="C667" s="230" t="s">
        <v>1715</v>
      </c>
      <c r="D667" s="21"/>
      <c r="E667" s="21"/>
      <c r="F667" s="21"/>
      <c r="H667" s="21"/>
      <c r="I667" s="21"/>
      <c r="J667" s="21"/>
      <c r="K667" s="21"/>
    </row>
    <row r="668" spans="1:11">
      <c r="C668" s="230" t="s">
        <v>1716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1717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1720</v>
      </c>
      <c r="C671" s="21" t="s">
        <v>128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1721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1722</v>
      </c>
      <c r="H674" s="21"/>
      <c r="I674" s="21"/>
      <c r="J674" s="21"/>
      <c r="K674" s="21"/>
    </row>
    <row r="675" spans="1:11">
      <c r="A675" s="12" t="s">
        <v>1723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1724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1725</v>
      </c>
      <c r="H679" s="231" t="s">
        <v>1732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127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1726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1727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1728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1729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1730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1731</v>
      </c>
      <c r="E689" s="21"/>
      <c r="F689" s="21"/>
      <c r="H689" s="21"/>
      <c r="I689" s="21"/>
      <c r="J689" s="21"/>
      <c r="K689" s="21"/>
    </row>
    <row r="690" spans="1:11">
      <c r="C690" s="21" t="s">
        <v>128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9" t="s">
        <v>1733</v>
      </c>
      <c r="B694" s="227"/>
      <c r="C694" s="227"/>
      <c r="D694" s="227"/>
      <c r="E694" s="227"/>
      <c r="F694" s="227"/>
      <c r="G694" s="227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1734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1735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1736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1743</v>
      </c>
      <c r="C717" s="21"/>
      <c r="D717" s="21"/>
      <c r="E717" s="21"/>
      <c r="F717" s="21"/>
      <c r="H717" s="232" t="s">
        <v>1732</v>
      </c>
      <c r="I717" s="21"/>
      <c r="J717" s="21"/>
      <c r="K717" s="21"/>
    </row>
    <row r="718" spans="1:11">
      <c r="A718" s="1" t="s">
        <v>1737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1738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1739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1740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1741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1742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1744</v>
      </c>
      <c r="C738" s="21"/>
      <c r="D738" s="21"/>
      <c r="E738" s="233" t="s">
        <v>1103</v>
      </c>
      <c r="F738" s="21"/>
      <c r="H738" s="21"/>
      <c r="I738" s="21"/>
      <c r="J738" s="21"/>
      <c r="K738" s="21"/>
    </row>
    <row r="739" spans="1:11">
      <c r="A739" s="1" t="s">
        <v>1745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1746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1747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1748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1749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1750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1751</v>
      </c>
      <c r="C745" s="21"/>
      <c r="D745" s="21"/>
      <c r="E745" s="21"/>
      <c r="F745" s="21" t="s">
        <v>1738</v>
      </c>
      <c r="H745" s="21"/>
      <c r="I745" s="21"/>
      <c r="J745" s="21"/>
      <c r="K745" s="21"/>
    </row>
    <row r="746" spans="1:11">
      <c r="A746" s="1" t="s">
        <v>1752</v>
      </c>
      <c r="C746" s="21"/>
      <c r="D746" s="21"/>
      <c r="E746" s="21"/>
      <c r="F746" s="21" t="s">
        <v>1739</v>
      </c>
      <c r="H746" s="21"/>
      <c r="I746" s="21"/>
      <c r="J746" s="21"/>
      <c r="K746" s="21"/>
    </row>
    <row r="747" spans="1:11">
      <c r="A747" s="1" t="s">
        <v>1753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1754</v>
      </c>
      <c r="C755" s="21"/>
      <c r="D755" s="21"/>
      <c r="E755" s="21"/>
      <c r="F755" s="21"/>
      <c r="H755" s="21" t="s">
        <v>1103</v>
      </c>
      <c r="I755" s="21"/>
      <c r="J755" s="21"/>
      <c r="K755" s="21"/>
    </row>
    <row r="756" spans="1:11">
      <c r="A756" s="1" t="s">
        <v>1755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1756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1757</v>
      </c>
      <c r="D761" s="21"/>
      <c r="E761" s="21"/>
      <c r="F761" s="21"/>
      <c r="G761" s="21" t="s">
        <v>1738</v>
      </c>
      <c r="I761" s="21"/>
      <c r="J761" s="21"/>
      <c r="K761" s="21"/>
    </row>
    <row r="762" spans="1:11">
      <c r="D762" s="21"/>
      <c r="E762" s="21"/>
      <c r="F762" s="21"/>
      <c r="G762" s="21" t="s">
        <v>1739</v>
      </c>
      <c r="I762" s="21"/>
      <c r="J762" s="21"/>
      <c r="K762" s="21"/>
    </row>
    <row r="763" spans="1:11">
      <c r="A763" s="1" t="s">
        <v>1758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1759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1760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1761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1762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1763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1764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1765</v>
      </c>
      <c r="C774" s="21"/>
      <c r="D774" s="21"/>
      <c r="E774" s="21"/>
      <c r="F774" s="21"/>
      <c r="H774" s="21" t="s">
        <v>1103</v>
      </c>
      <c r="I774" s="21"/>
      <c r="J774" s="21"/>
      <c r="K774" s="21"/>
    </row>
    <row r="775" spans="1:11">
      <c r="A775" s="1" t="s">
        <v>1766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9" t="s">
        <v>1767</v>
      </c>
      <c r="B777" s="227"/>
      <c r="C777" s="227"/>
      <c r="D777" s="227"/>
      <c r="E777" s="227"/>
      <c r="F777" s="227"/>
      <c r="G777" s="227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77" t="s">
        <v>127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61" t="s">
        <v>128</v>
      </c>
      <c r="I788" s="21"/>
      <c r="J788" s="21"/>
      <c r="K788" s="21"/>
    </row>
    <row r="789" spans="1:11">
      <c r="C789" s="21"/>
      <c r="D789" s="21"/>
      <c r="E789" s="21"/>
      <c r="F789" s="21"/>
      <c r="H789" s="261"/>
      <c r="I789" s="21"/>
      <c r="J789" s="21"/>
      <c r="K789" s="21"/>
    </row>
    <row r="790" spans="1:11">
      <c r="A790" s="1" t="s">
        <v>1768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1769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1770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1771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1772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1773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1774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1777</v>
      </c>
      <c r="C800" s="21"/>
      <c r="D800" s="21"/>
      <c r="E800" s="21"/>
      <c r="F800" s="21"/>
      <c r="G800" s="231" t="s">
        <v>1778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1779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1782</v>
      </c>
      <c r="C803" s="21"/>
      <c r="D803" s="21"/>
      <c r="E803" s="21"/>
      <c r="F803" s="21" t="s">
        <v>127</v>
      </c>
      <c r="H803" s="21"/>
      <c r="I803" s="21"/>
      <c r="J803" s="21"/>
      <c r="K803" s="21"/>
    </row>
    <row r="804" spans="1:11">
      <c r="A804" s="1" t="s">
        <v>1780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1781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128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1775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1776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9" t="s">
        <v>1999</v>
      </c>
      <c r="B818" s="227"/>
      <c r="C818" s="234"/>
      <c r="D818" s="234"/>
      <c r="E818" s="234"/>
      <c r="F818" s="234"/>
      <c r="G818" s="227"/>
      <c r="H818" s="235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974</v>
      </c>
      <c r="G833" s="1" t="s">
        <v>2000</v>
      </c>
    </row>
    <row r="834" spans="1:8">
      <c r="D834" s="1" t="s">
        <v>2001</v>
      </c>
      <c r="G834" s="1" t="s">
        <v>2002</v>
      </c>
    </row>
    <row r="835" spans="1:8">
      <c r="C835" s="2" t="s">
        <v>2003</v>
      </c>
      <c r="G835" s="1" t="s">
        <v>2192</v>
      </c>
      <c r="H835" s="1" t="s">
        <v>2191</v>
      </c>
    </row>
    <row r="836" spans="1:8">
      <c r="H836" s="1" t="s">
        <v>2005</v>
      </c>
    </row>
    <row r="837" spans="1:8">
      <c r="B837" s="21" t="s">
        <v>2004</v>
      </c>
      <c r="H837" s="1" t="s">
        <v>2006</v>
      </c>
    </row>
    <row r="838" spans="1:8">
      <c r="H838" s="1" t="s">
        <v>2007</v>
      </c>
    </row>
    <row r="839" spans="1:8">
      <c r="H839" s="1" t="s">
        <v>2008</v>
      </c>
    </row>
    <row r="841" spans="1:8">
      <c r="B841" s="1" t="s">
        <v>827</v>
      </c>
      <c r="G841" s="1" t="s">
        <v>2193</v>
      </c>
    </row>
    <row r="842" spans="1:8">
      <c r="H842" s="1" t="s">
        <v>2009</v>
      </c>
    </row>
    <row r="843" spans="1:8">
      <c r="H843" s="1" t="s">
        <v>2010</v>
      </c>
    </row>
    <row r="844" spans="1:8">
      <c r="H844" s="1" t="s">
        <v>2011</v>
      </c>
    </row>
    <row r="846" spans="1:8">
      <c r="A846" s="1" t="s">
        <v>2012</v>
      </c>
    </row>
    <row r="847" spans="1:8">
      <c r="A847" s="1" t="s">
        <v>2013</v>
      </c>
    </row>
    <row r="848" spans="1:8">
      <c r="A848" s="1" t="s">
        <v>2014</v>
      </c>
    </row>
    <row r="849" spans="1:6">
      <c r="A849" s="1" t="s">
        <v>2015</v>
      </c>
    </row>
    <row r="850" spans="1:6">
      <c r="A850" s="1" t="s">
        <v>2016</v>
      </c>
    </row>
    <row r="852" spans="1:6">
      <c r="A852" s="1" t="s">
        <v>2017</v>
      </c>
    </row>
    <row r="853" spans="1:6">
      <c r="A853" s="1" t="s">
        <v>2036</v>
      </c>
    </row>
    <row r="854" spans="1:6">
      <c r="A854" s="1" t="s">
        <v>2018</v>
      </c>
    </row>
    <row r="855" spans="1:6">
      <c r="A855" s="1" t="s">
        <v>2037</v>
      </c>
    </row>
    <row r="856" spans="1:6">
      <c r="A856" s="1" t="s">
        <v>2038</v>
      </c>
    </row>
    <row r="858" spans="1:6">
      <c r="A858" s="1" t="s">
        <v>2019</v>
      </c>
    </row>
    <row r="859" spans="1:6">
      <c r="E859" s="1" t="s">
        <v>2009</v>
      </c>
      <c r="F859" s="1" t="s">
        <v>2194</v>
      </c>
    </row>
    <row r="860" spans="1:6">
      <c r="E860" s="1" t="s">
        <v>2020</v>
      </c>
      <c r="F860" s="1" t="s">
        <v>2195</v>
      </c>
    </row>
    <row r="861" spans="1:6">
      <c r="E861" s="1" t="s">
        <v>2021</v>
      </c>
    </row>
    <row r="862" spans="1:6">
      <c r="E862" s="1" t="s">
        <v>2022</v>
      </c>
    </row>
    <row r="863" spans="1:6">
      <c r="E863" s="1" t="s">
        <v>2023</v>
      </c>
      <c r="F863" s="1" t="s">
        <v>2196</v>
      </c>
    </row>
    <row r="865" spans="1:8">
      <c r="A865" s="1" t="s">
        <v>2197</v>
      </c>
    </row>
    <row r="866" spans="1:8">
      <c r="E866" s="1" t="s">
        <v>2024</v>
      </c>
      <c r="F866" s="1" t="s">
        <v>2198</v>
      </c>
    </row>
    <row r="867" spans="1:8">
      <c r="E867" s="1" t="s">
        <v>2025</v>
      </c>
      <c r="F867" s="1" t="s">
        <v>2199</v>
      </c>
    </row>
    <row r="868" spans="1:8">
      <c r="E868" s="1" t="s">
        <v>2026</v>
      </c>
      <c r="F868" s="1" t="s">
        <v>2200</v>
      </c>
    </row>
    <row r="870" spans="1:8">
      <c r="A870" s="1" t="s">
        <v>2201</v>
      </c>
    </row>
    <row r="871" spans="1:8">
      <c r="E871" s="1" t="s">
        <v>2202</v>
      </c>
    </row>
    <row r="873" spans="1:8">
      <c r="A873" s="163" t="s">
        <v>1533</v>
      </c>
    </row>
    <row r="874" spans="1:8" ht="17" thickBot="1"/>
    <row r="875" spans="1:8">
      <c r="A875" s="36" t="s">
        <v>2027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2028</v>
      </c>
      <c r="H876" s="8"/>
    </row>
    <row r="877" spans="1:8">
      <c r="A877" s="7" t="s">
        <v>2029</v>
      </c>
      <c r="H877" s="8"/>
    </row>
    <row r="878" spans="1:8">
      <c r="A878" s="7" t="s">
        <v>2030</v>
      </c>
      <c r="H878" s="8"/>
    </row>
    <row r="879" spans="1:8">
      <c r="A879" s="7" t="s">
        <v>2203</v>
      </c>
      <c r="H879" s="8"/>
    </row>
    <row r="880" spans="1:8">
      <c r="A880" s="7" t="s">
        <v>2031</v>
      </c>
      <c r="H880" s="8"/>
    </row>
    <row r="881" spans="1:11" ht="17" thickBot="1">
      <c r="A881" s="9" t="s">
        <v>2032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2033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2034</v>
      </c>
      <c r="H884" s="8"/>
    </row>
    <row r="885" spans="1:11" ht="17" thickBot="1">
      <c r="A885" s="9" t="s">
        <v>2035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9" t="s">
        <v>1783</v>
      </c>
      <c r="B911" s="227"/>
      <c r="C911" s="234"/>
      <c r="D911" s="234"/>
      <c r="E911" s="234"/>
      <c r="F911" s="234"/>
      <c r="G911" s="227"/>
      <c r="H911" s="235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1784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1785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1786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1787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1788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1789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1790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1791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1792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9" t="s">
        <v>1611</v>
      </c>
      <c r="B941" s="227"/>
      <c r="C941" s="227"/>
      <c r="D941" s="227"/>
      <c r="E941" s="227"/>
      <c r="F941" s="227"/>
      <c r="G941" s="227"/>
      <c r="H941" s="19"/>
    </row>
    <row r="952" spans="1:10">
      <c r="A952" s="1" t="s">
        <v>354</v>
      </c>
    </row>
    <row r="953" spans="1:10">
      <c r="A953" s="1" t="s">
        <v>1612</v>
      </c>
      <c r="E953" s="1" t="s">
        <v>1613</v>
      </c>
      <c r="J953" s="1" t="s">
        <v>1614</v>
      </c>
    </row>
    <row r="954" spans="1:10">
      <c r="A954" s="1" t="s">
        <v>1616</v>
      </c>
      <c r="E954" s="1" t="s">
        <v>1615</v>
      </c>
    </row>
    <row r="963" spans="1:10">
      <c r="J963" s="1" t="s">
        <v>1617</v>
      </c>
    </row>
    <row r="964" spans="1:10">
      <c r="J964" s="1" t="s">
        <v>1618</v>
      </c>
    </row>
    <row r="965" spans="1:10">
      <c r="J965" s="1" t="s">
        <v>1619</v>
      </c>
    </row>
    <row r="966" spans="1:10" ht="17" thickBot="1"/>
    <row r="967" spans="1:10" s="12" customFormat="1" ht="17" thickBot="1">
      <c r="A967" s="109" t="s">
        <v>1620</v>
      </c>
      <c r="B967" s="227"/>
      <c r="C967" s="227"/>
      <c r="D967" s="227"/>
      <c r="E967" s="227"/>
      <c r="F967" s="227"/>
      <c r="G967" s="227"/>
      <c r="H967" s="19"/>
    </row>
    <row r="978" spans="1:9">
      <c r="A978" s="1" t="s">
        <v>1793</v>
      </c>
    </row>
    <row r="979" spans="1:9">
      <c r="A979" s="1" t="s">
        <v>1794</v>
      </c>
    </row>
    <row r="980" spans="1:9">
      <c r="A980" s="1" t="s">
        <v>1795</v>
      </c>
    </row>
    <row r="981" spans="1:9">
      <c r="A981" s="1" t="s">
        <v>1796</v>
      </c>
    </row>
    <row r="983" spans="1:9">
      <c r="A983" s="1" t="s">
        <v>1797</v>
      </c>
    </row>
    <row r="984" spans="1:9">
      <c r="A984" s="1" t="s">
        <v>1798</v>
      </c>
    </row>
    <row r="987" spans="1:9">
      <c r="A987" s="1" t="s">
        <v>1621</v>
      </c>
      <c r="D987" s="21" t="s">
        <v>974</v>
      </c>
      <c r="F987" s="1" t="s">
        <v>1628</v>
      </c>
      <c r="I987" s="21" t="s">
        <v>974</v>
      </c>
    </row>
    <row r="996" spans="1:7">
      <c r="A996" s="1" t="s">
        <v>827</v>
      </c>
      <c r="F996" s="1" t="s">
        <v>827</v>
      </c>
    </row>
    <row r="999" spans="1:7">
      <c r="A999" s="1" t="s">
        <v>1622</v>
      </c>
      <c r="G999" s="1" t="s">
        <v>1629</v>
      </c>
    </row>
    <row r="1000" spans="1:7">
      <c r="A1000" s="1" t="s">
        <v>1623</v>
      </c>
      <c r="D1000" s="1" t="s">
        <v>1624</v>
      </c>
      <c r="G1000" s="1" t="s">
        <v>1630</v>
      </c>
    </row>
    <row r="1001" spans="1:7">
      <c r="G1001" s="1" t="s">
        <v>1631</v>
      </c>
    </row>
    <row r="1002" spans="1:7">
      <c r="A1002" s="1" t="s">
        <v>1625</v>
      </c>
    </row>
    <row r="1003" spans="1:7">
      <c r="A1003" s="1" t="s">
        <v>1626</v>
      </c>
      <c r="G1003" s="1" t="s">
        <v>1632</v>
      </c>
    </row>
    <row r="1004" spans="1:7">
      <c r="A1004" s="1" t="s">
        <v>1627</v>
      </c>
      <c r="G1004" s="1" t="s">
        <v>1633</v>
      </c>
    </row>
    <row r="1005" spans="1:7">
      <c r="G1005" s="1" t="s">
        <v>1634</v>
      </c>
    </row>
    <row r="1006" spans="1:7">
      <c r="G1006" s="1" t="s">
        <v>1635</v>
      </c>
    </row>
    <row r="1007" spans="1:7">
      <c r="G1007" s="1" t="s">
        <v>1636</v>
      </c>
    </row>
    <row r="1009" spans="1:11">
      <c r="G1009" s="269" t="s">
        <v>1064</v>
      </c>
      <c r="H1009" s="269"/>
      <c r="I1009" s="269"/>
      <c r="J1009" s="24" t="s">
        <v>992</v>
      </c>
      <c r="K1009" s="14" t="s">
        <v>995</v>
      </c>
    </row>
    <row r="1010" spans="1:11" ht="34">
      <c r="G1010" s="175" t="s">
        <v>996</v>
      </c>
      <c r="H1010" s="14"/>
      <c r="I1010" s="14"/>
      <c r="J1010" s="129" t="s">
        <v>994</v>
      </c>
      <c r="K1010" s="129" t="s">
        <v>993</v>
      </c>
    </row>
    <row r="1011" spans="1:11" ht="34">
      <c r="G1011" s="175" t="s">
        <v>997</v>
      </c>
      <c r="H1011" s="14"/>
      <c r="I1011" s="14"/>
      <c r="J1011" s="129" t="s">
        <v>998</v>
      </c>
      <c r="K1011" s="129" t="s">
        <v>998</v>
      </c>
    </row>
    <row r="1012" spans="1:11" ht="34">
      <c r="G1012" s="14" t="s">
        <v>999</v>
      </c>
      <c r="H1012" s="14"/>
      <c r="I1012" s="14"/>
      <c r="J1012" s="129" t="s">
        <v>993</v>
      </c>
      <c r="K1012" s="129" t="s">
        <v>994</v>
      </c>
    </row>
    <row r="1013" spans="1:11" ht="17" thickBot="1"/>
    <row r="1014" spans="1:11" ht="17" thickBot="1">
      <c r="A1014" s="109" t="s">
        <v>1637</v>
      </c>
      <c r="B1014" s="104"/>
      <c r="C1014" s="104"/>
      <c r="D1014" s="104"/>
      <c r="E1014" s="104"/>
      <c r="F1014" s="104"/>
      <c r="G1014" s="104"/>
      <c r="H1014" s="105"/>
    </row>
    <row r="1025" spans="1:11">
      <c r="A1025" s="1" t="s">
        <v>1638</v>
      </c>
      <c r="E1025" s="21" t="s">
        <v>974</v>
      </c>
      <c r="G1025" s="1" t="s">
        <v>1639</v>
      </c>
      <c r="K1025" s="21" t="s">
        <v>974</v>
      </c>
    </row>
    <row r="1033" spans="1:11">
      <c r="B1033" s="1" t="s">
        <v>827</v>
      </c>
      <c r="H1033" s="1" t="s">
        <v>827</v>
      </c>
    </row>
    <row r="1035" spans="1:11">
      <c r="I1035" s="1" t="s">
        <v>1640</v>
      </c>
    </row>
    <row r="1036" spans="1:11">
      <c r="F1036" s="1" t="s">
        <v>1652</v>
      </c>
      <c r="I1036" s="1" t="s">
        <v>1641</v>
      </c>
    </row>
    <row r="1037" spans="1:11">
      <c r="F1037" s="1" t="s">
        <v>1653</v>
      </c>
      <c r="I1037" s="1" t="s">
        <v>1642</v>
      </c>
    </row>
    <row r="1038" spans="1:11">
      <c r="I1038" s="1" t="s">
        <v>1643</v>
      </c>
    </row>
    <row r="1039" spans="1:11">
      <c r="F1039" s="1" t="s">
        <v>1654</v>
      </c>
      <c r="I1039" s="1" t="s">
        <v>1644</v>
      </c>
    </row>
    <row r="1040" spans="1:11">
      <c r="F1040" s="1" t="s">
        <v>1655</v>
      </c>
      <c r="I1040" s="1" t="s">
        <v>1645</v>
      </c>
    </row>
    <row r="1041" spans="1:9">
      <c r="F1041" s="1" t="s">
        <v>1656</v>
      </c>
      <c r="I1041" s="1" t="s">
        <v>1646</v>
      </c>
    </row>
    <row r="1043" spans="1:9">
      <c r="I1043" s="1" t="s">
        <v>1647</v>
      </c>
    </row>
    <row r="1044" spans="1:9">
      <c r="I1044" s="1" t="s">
        <v>1648</v>
      </c>
    </row>
    <row r="1045" spans="1:9">
      <c r="I1045" s="1" t="s">
        <v>1649</v>
      </c>
    </row>
    <row r="1046" spans="1:9">
      <c r="I1046" s="1" t="s">
        <v>1650</v>
      </c>
    </row>
    <row r="1047" spans="1:9">
      <c r="I1047" s="1" t="s">
        <v>1651</v>
      </c>
    </row>
    <row r="1049" spans="1:9" ht="17" thickBot="1"/>
    <row r="1050" spans="1:9" ht="17" thickBot="1">
      <c r="A1050" s="109" t="s">
        <v>2039</v>
      </c>
      <c r="B1050" s="104"/>
      <c r="C1050" s="104"/>
      <c r="D1050" s="104"/>
      <c r="E1050" s="104"/>
      <c r="F1050" s="104"/>
      <c r="G1050" s="104"/>
      <c r="H1050" s="105"/>
    </row>
    <row r="1070" spans="1:1">
      <c r="A1070" s="1" t="s">
        <v>2040</v>
      </c>
    </row>
    <row r="1071" spans="1:1">
      <c r="A1071" s="1" t="s">
        <v>2041</v>
      </c>
    </row>
    <row r="1072" spans="1:1">
      <c r="A1072" s="1" t="s">
        <v>2042</v>
      </c>
    </row>
    <row r="1073" spans="1:9">
      <c r="A1073" s="1" t="s">
        <v>2043</v>
      </c>
    </row>
    <row r="1074" spans="1:9">
      <c r="A1074" s="1" t="s">
        <v>2044</v>
      </c>
    </row>
    <row r="1075" spans="1:9" ht="17" thickBot="1"/>
    <row r="1076" spans="1:9" ht="17" thickBot="1">
      <c r="A1076" s="103" t="s">
        <v>2045</v>
      </c>
      <c r="B1076" s="104"/>
      <c r="C1076" s="105"/>
      <c r="D1076" s="249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103" t="s">
        <v>2046</v>
      </c>
      <c r="B1077" s="104"/>
      <c r="C1077" s="105"/>
      <c r="D1077" s="249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103" t="s">
        <v>2047</v>
      </c>
      <c r="B1078" s="104"/>
      <c r="C1078" s="105"/>
      <c r="D1078" s="249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103" t="s">
        <v>2048</v>
      </c>
      <c r="B1079" s="104"/>
      <c r="C1079" s="105"/>
      <c r="D1079" s="250">
        <f>D1078</f>
        <v>15</v>
      </c>
      <c r="E1079" s="251">
        <f>E1078-D1078</f>
        <v>25</v>
      </c>
      <c r="F1079" s="251">
        <f>F1078-E1078</f>
        <v>35</v>
      </c>
      <c r="G1079" s="251">
        <f>G1078-F1078</f>
        <v>45</v>
      </c>
      <c r="H1079" s="251">
        <f>H1078-G1078</f>
        <v>55</v>
      </c>
      <c r="I1079" s="251">
        <f>I1078-H1078</f>
        <v>65</v>
      </c>
    </row>
    <row r="1081" spans="1:9">
      <c r="A1081" s="1" t="s">
        <v>2049</v>
      </c>
    </row>
    <row r="1082" spans="1:9">
      <c r="A1082" s="1" t="s">
        <v>2050</v>
      </c>
    </row>
    <row r="1083" spans="1:9">
      <c r="A1083" s="1" t="s">
        <v>2051</v>
      </c>
    </row>
    <row r="1085" spans="1:9">
      <c r="A1085" s="1" t="s">
        <v>2052</v>
      </c>
    </row>
    <row r="1086" spans="1:9">
      <c r="A1086" s="1" t="s">
        <v>2053</v>
      </c>
    </row>
    <row r="1087" spans="1:9">
      <c r="E1087" s="1" t="s">
        <v>2054</v>
      </c>
    </row>
    <row r="1088" spans="1:9">
      <c r="E1088" s="1" t="s">
        <v>2055</v>
      </c>
    </row>
    <row r="1089" spans="1:8">
      <c r="E1089" s="1" t="s">
        <v>2056</v>
      </c>
    </row>
    <row r="1091" spans="1:8">
      <c r="A1091" s="1" t="s">
        <v>2057</v>
      </c>
    </row>
    <row r="1092" spans="1:8">
      <c r="A1092" s="1" t="s">
        <v>2058</v>
      </c>
    </row>
    <row r="1093" spans="1:8">
      <c r="A1093" s="1" t="s">
        <v>2059</v>
      </c>
    </row>
    <row r="1094" spans="1:8">
      <c r="A1094" s="1" t="s">
        <v>2060</v>
      </c>
    </row>
    <row r="1096" spans="1:8">
      <c r="A1096" s="1" t="s">
        <v>2061</v>
      </c>
    </row>
    <row r="1097" spans="1:8">
      <c r="A1097" s="1" t="s">
        <v>2062</v>
      </c>
    </row>
    <row r="1099" spans="1:8">
      <c r="A1099" s="1" t="s">
        <v>2063</v>
      </c>
    </row>
    <row r="1101" spans="1:8" ht="17" thickBot="1"/>
    <row r="1102" spans="1:8" ht="17" thickBot="1">
      <c r="A1102" s="109" t="s">
        <v>2098</v>
      </c>
      <c r="B1102" s="227"/>
      <c r="C1102" s="227"/>
      <c r="D1102" s="227"/>
      <c r="E1102" s="227"/>
      <c r="F1102" s="227"/>
      <c r="G1102" s="227"/>
      <c r="H1102" s="19"/>
    </row>
    <row r="1113" spans="1:6">
      <c r="A1113" s="1" t="s">
        <v>2064</v>
      </c>
    </row>
    <row r="1114" spans="1:6">
      <c r="B1114" s="21" t="s">
        <v>2065</v>
      </c>
      <c r="C1114" s="21" t="s">
        <v>2066</v>
      </c>
      <c r="F1114" s="21" t="s">
        <v>974</v>
      </c>
    </row>
    <row r="1115" spans="1:6">
      <c r="A1115" s="1" t="s">
        <v>2067</v>
      </c>
      <c r="D1115" s="21" t="s">
        <v>2003</v>
      </c>
      <c r="E1115" s="2" t="s">
        <v>2004</v>
      </c>
    </row>
    <row r="1116" spans="1:6">
      <c r="A1116" s="21" t="s">
        <v>2068</v>
      </c>
      <c r="B1116" s="21" t="s">
        <v>2069</v>
      </c>
    </row>
    <row r="1117" spans="1:6">
      <c r="A1117" s="21" t="s">
        <v>827</v>
      </c>
      <c r="B1117" s="21" t="s">
        <v>2070</v>
      </c>
    </row>
    <row r="1118" spans="1:6">
      <c r="B1118" s="21"/>
    </row>
    <row r="1119" spans="1:6">
      <c r="D1119" s="21" t="s">
        <v>1129</v>
      </c>
    </row>
    <row r="1120" spans="1:6">
      <c r="A1120" s="1" t="s">
        <v>618</v>
      </c>
      <c r="D1120" s="21"/>
    </row>
    <row r="1121" spans="1:7">
      <c r="A1121" s="1" t="s">
        <v>2071</v>
      </c>
      <c r="C1121" s="1" t="s">
        <v>827</v>
      </c>
    </row>
    <row r="1122" spans="1:7">
      <c r="A1122" s="1" t="s">
        <v>2072</v>
      </c>
    </row>
    <row r="1123" spans="1:7">
      <c r="A1123" s="1" t="s">
        <v>2073</v>
      </c>
    </row>
    <row r="1125" spans="1:7" ht="17" thickBot="1"/>
    <row r="1126" spans="1:7">
      <c r="A1126" s="1" t="s">
        <v>2074</v>
      </c>
      <c r="C1126" s="1" t="s">
        <v>2075</v>
      </c>
      <c r="E1126" s="252" t="s">
        <v>2076</v>
      </c>
      <c r="F1126" s="110"/>
      <c r="G1126" s="111"/>
    </row>
    <row r="1127" spans="1:7">
      <c r="A1127" s="1" t="s">
        <v>2077</v>
      </c>
      <c r="C1127" s="1" t="s">
        <v>2078</v>
      </c>
      <c r="E1127" s="253" t="s">
        <v>2079</v>
      </c>
      <c r="F1127" s="73"/>
      <c r="G1127" s="254"/>
    </row>
    <row r="1128" spans="1:7">
      <c r="A1128" s="1" t="s">
        <v>2080</v>
      </c>
      <c r="C1128" s="1" t="s">
        <v>2081</v>
      </c>
      <c r="E1128" s="253" t="s">
        <v>2082</v>
      </c>
      <c r="F1128" s="73"/>
      <c r="G1128" s="254"/>
    </row>
    <row r="1129" spans="1:7">
      <c r="A1129" s="1" t="s">
        <v>2083</v>
      </c>
      <c r="C1129" s="1" t="s">
        <v>2084</v>
      </c>
      <c r="E1129" s="253" t="s">
        <v>2085</v>
      </c>
      <c r="F1129" s="73"/>
      <c r="G1129" s="254"/>
    </row>
    <row r="1130" spans="1:7" ht="17" thickBot="1">
      <c r="C1130" s="1" t="s">
        <v>2082</v>
      </c>
      <c r="E1130" s="255" t="s">
        <v>2086</v>
      </c>
      <c r="F1130" s="144"/>
      <c r="G1130" s="256"/>
    </row>
    <row r="1131" spans="1:7">
      <c r="C1131" s="1" t="s">
        <v>2087</v>
      </c>
      <c r="E1131" s="12" t="s">
        <v>2088</v>
      </c>
    </row>
    <row r="1132" spans="1:7">
      <c r="C1132" s="1" t="s">
        <v>2089</v>
      </c>
      <c r="E1132" s="12" t="s">
        <v>2090</v>
      </c>
    </row>
    <row r="1133" spans="1:7">
      <c r="C1133" s="1" t="s">
        <v>2091</v>
      </c>
      <c r="E1133" s="18" t="s">
        <v>2092</v>
      </c>
    </row>
    <row r="1135" spans="1:7" ht="17" thickBot="1"/>
    <row r="1136" spans="1:7">
      <c r="A1136" s="4" t="s">
        <v>2093</v>
      </c>
      <c r="B1136" s="5"/>
      <c r="C1136" s="5"/>
      <c r="D1136" s="5"/>
      <c r="E1136" s="5"/>
      <c r="F1136" s="5"/>
      <c r="G1136" s="6"/>
    </row>
    <row r="1137" spans="1:7">
      <c r="A1137" s="7" t="s">
        <v>2094</v>
      </c>
      <c r="G1137" s="8"/>
    </row>
    <row r="1138" spans="1:7">
      <c r="A1138" s="7" t="s">
        <v>2095</v>
      </c>
      <c r="G1138" s="8"/>
    </row>
    <row r="1139" spans="1:7">
      <c r="A1139" s="7" t="s">
        <v>2096</v>
      </c>
      <c r="G1139" s="8"/>
    </row>
    <row r="1140" spans="1:7" ht="17" thickBot="1">
      <c r="A1140" s="9" t="s">
        <v>2097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241" zoomScale="245" workbookViewId="0">
      <selection activeCell="L314" sqref="L314"/>
    </sheetView>
  </sheetViews>
  <sheetFormatPr baseColWidth="10" defaultRowHeight="16"/>
  <cols>
    <col min="1" max="16384" width="10.83203125" style="1"/>
  </cols>
  <sheetData>
    <row r="1" spans="1:8">
      <c r="A1" s="163" t="s">
        <v>2279</v>
      </c>
      <c r="B1" s="163"/>
      <c r="C1" s="163"/>
      <c r="D1" s="163"/>
      <c r="E1" s="163"/>
      <c r="F1" s="163"/>
      <c r="G1" s="163"/>
      <c r="H1" s="163"/>
    </row>
    <row r="15" spans="1:8">
      <c r="A15" s="1" t="s">
        <v>354</v>
      </c>
    </row>
    <row r="17" spans="1:1">
      <c r="A17" s="1" t="s">
        <v>2280</v>
      </c>
    </row>
    <row r="18" spans="1:1">
      <c r="A18" s="1" t="s">
        <v>2282</v>
      </c>
    </row>
    <row r="19" spans="1:1">
      <c r="A19" s="1" t="s">
        <v>2281</v>
      </c>
    </row>
    <row r="20" spans="1:1">
      <c r="A20" s="1" t="s">
        <v>2283</v>
      </c>
    </row>
    <row r="22" spans="1:1">
      <c r="A22" s="1" t="s">
        <v>2284</v>
      </c>
    </row>
    <row r="23" spans="1:1">
      <c r="A23" s="1" t="s">
        <v>2285</v>
      </c>
    </row>
    <row r="25" spans="1:1">
      <c r="A25" s="1" t="s">
        <v>2286</v>
      </c>
    </row>
    <row r="26" spans="1:1">
      <c r="A26" s="1" t="s">
        <v>2287</v>
      </c>
    </row>
    <row r="27" spans="1:1">
      <c r="A27" s="1" t="s">
        <v>2288</v>
      </c>
    </row>
    <row r="29" spans="1:1">
      <c r="A29" s="1" t="s">
        <v>2289</v>
      </c>
    </row>
    <row r="30" spans="1:1">
      <c r="A30" s="1" t="s">
        <v>2290</v>
      </c>
    </row>
    <row r="31" spans="1:1">
      <c r="A31" s="1" t="s">
        <v>2291</v>
      </c>
    </row>
    <row r="33" spans="1:6">
      <c r="F33" s="21" t="s">
        <v>1536</v>
      </c>
    </row>
    <row r="34" spans="1:6">
      <c r="F34" s="21"/>
    </row>
    <row r="46" spans="1:6">
      <c r="A46" s="1" t="s">
        <v>975</v>
      </c>
    </row>
    <row r="49" spans="1:1">
      <c r="A49" s="1" t="s">
        <v>2292</v>
      </c>
    </row>
    <row r="50" spans="1:1">
      <c r="A50" s="1" t="s">
        <v>2293</v>
      </c>
    </row>
    <row r="51" spans="1:1">
      <c r="A51" s="1" t="s">
        <v>2294</v>
      </c>
    </row>
    <row r="52" spans="1:1">
      <c r="A52" s="1" t="s">
        <v>2295</v>
      </c>
    </row>
    <row r="54" spans="1:1">
      <c r="A54" s="1" t="s">
        <v>2296</v>
      </c>
    </row>
    <row r="55" spans="1:1">
      <c r="A55" s="1" t="s">
        <v>2297</v>
      </c>
    </row>
    <row r="56" spans="1:1">
      <c r="A56" s="1" t="s">
        <v>2298</v>
      </c>
    </row>
    <row r="58" spans="1:1">
      <c r="A58" s="1" t="s">
        <v>2299</v>
      </c>
    </row>
    <row r="59" spans="1:1">
      <c r="A59" s="1" t="s">
        <v>2300</v>
      </c>
    </row>
    <row r="60" spans="1:1">
      <c r="A60" s="1" t="s">
        <v>2301</v>
      </c>
    </row>
    <row r="62" spans="1:1">
      <c r="A62" s="1" t="s">
        <v>2302</v>
      </c>
    </row>
    <row r="63" spans="1:1">
      <c r="A63" s="1" t="s">
        <v>2303</v>
      </c>
    </row>
    <row r="65" spans="1:1">
      <c r="A65" s="1" t="s">
        <v>2304</v>
      </c>
    </row>
    <row r="86" spans="1:13">
      <c r="A86" s="1" t="s">
        <v>354</v>
      </c>
    </row>
    <row r="87" spans="1:13" ht="17" thickBot="1"/>
    <row r="88" spans="1:13">
      <c r="A88" s="1" t="s">
        <v>2305</v>
      </c>
      <c r="J88" s="4" t="s">
        <v>2318</v>
      </c>
      <c r="K88" s="5"/>
      <c r="L88" s="5"/>
      <c r="M88" s="6"/>
    </row>
    <row r="89" spans="1:13">
      <c r="A89" s="1" t="s">
        <v>2306</v>
      </c>
      <c r="J89" s="7" t="s">
        <v>2323</v>
      </c>
      <c r="M89" s="8"/>
    </row>
    <row r="90" spans="1:13">
      <c r="A90" s="1" t="s">
        <v>2307</v>
      </c>
      <c r="J90" s="7" t="s">
        <v>2319</v>
      </c>
      <c r="M90" s="8"/>
    </row>
    <row r="91" spans="1:13">
      <c r="A91" s="1" t="s">
        <v>2308</v>
      </c>
      <c r="J91" s="7" t="s">
        <v>2320</v>
      </c>
      <c r="M91" s="8"/>
    </row>
    <row r="92" spans="1:13">
      <c r="J92" s="7" t="s">
        <v>2321</v>
      </c>
      <c r="M92" s="8"/>
    </row>
    <row r="93" spans="1:13" ht="17" thickBot="1">
      <c r="C93" s="1" t="s">
        <v>2309</v>
      </c>
      <c r="J93" s="9" t="s">
        <v>2322</v>
      </c>
      <c r="K93" s="10"/>
      <c r="L93" s="10"/>
      <c r="M93" s="11"/>
    </row>
    <row r="94" spans="1:13" ht="17" thickBot="1"/>
    <row r="95" spans="1:13">
      <c r="C95" s="1" t="s">
        <v>2310</v>
      </c>
      <c r="J95" s="4" t="s">
        <v>2335</v>
      </c>
      <c r="K95" s="5"/>
      <c r="L95" s="5"/>
      <c r="M95" s="6"/>
    </row>
    <row r="96" spans="1:13">
      <c r="C96" s="1" t="s">
        <v>2311</v>
      </c>
      <c r="J96" s="7" t="s">
        <v>2336</v>
      </c>
      <c r="M96" s="8"/>
    </row>
    <row r="97" spans="1:13">
      <c r="C97" s="1" t="s">
        <v>2312</v>
      </c>
      <c r="J97" s="7" t="s">
        <v>2337</v>
      </c>
      <c r="M97" s="8"/>
    </row>
    <row r="98" spans="1:13" ht="17" thickBot="1">
      <c r="C98" s="1" t="s">
        <v>2313</v>
      </c>
      <c r="J98" s="9" t="s">
        <v>2338</v>
      </c>
      <c r="K98" s="10"/>
      <c r="L98" s="10"/>
      <c r="M98" s="11"/>
    </row>
    <row r="100" spans="1:13">
      <c r="C100" s="1" t="s">
        <v>2314</v>
      </c>
    </row>
    <row r="103" spans="1:13">
      <c r="C103" s="1" t="s">
        <v>2315</v>
      </c>
    </row>
    <row r="104" spans="1:13">
      <c r="C104" s="1" t="s">
        <v>2316</v>
      </c>
    </row>
    <row r="105" spans="1:13">
      <c r="C105" s="1" t="s">
        <v>2317</v>
      </c>
    </row>
    <row r="107" spans="1:13">
      <c r="A107" s="1" t="s">
        <v>2324</v>
      </c>
    </row>
    <row r="108" spans="1:13">
      <c r="F108" s="21" t="s">
        <v>1536</v>
      </c>
      <c r="H108" s="1" t="s">
        <v>2325</v>
      </c>
    </row>
    <row r="109" spans="1:13">
      <c r="F109" s="21"/>
      <c r="H109" s="1" t="s">
        <v>2326</v>
      </c>
    </row>
    <row r="114" spans="1:8">
      <c r="H114" s="1" t="s">
        <v>2327</v>
      </c>
    </row>
    <row r="116" spans="1:8">
      <c r="H116" s="1" t="s">
        <v>2328</v>
      </c>
    </row>
    <row r="118" spans="1:8">
      <c r="H118" s="1" t="s">
        <v>2329</v>
      </c>
    </row>
    <row r="123" spans="1:8">
      <c r="A123" s="1" t="s">
        <v>975</v>
      </c>
    </row>
    <row r="126" spans="1:8">
      <c r="A126" s="1" t="s">
        <v>2330</v>
      </c>
    </row>
    <row r="127" spans="1:8">
      <c r="A127" s="1" t="s">
        <v>2331</v>
      </c>
    </row>
    <row r="130" spans="1:1">
      <c r="A130" s="1" t="s">
        <v>2332</v>
      </c>
    </row>
    <row r="132" spans="1:1">
      <c r="A132" s="1" t="s">
        <v>2333</v>
      </c>
    </row>
    <row r="133" spans="1:1">
      <c r="A133" s="1" t="s">
        <v>2334</v>
      </c>
    </row>
    <row r="135" spans="1:1">
      <c r="A135" s="1" t="s">
        <v>1533</v>
      </c>
    </row>
    <row r="151" spans="1:2">
      <c r="A151" s="1" t="s">
        <v>354</v>
      </c>
    </row>
    <row r="153" spans="1:2">
      <c r="A153" s="1" t="s">
        <v>2339</v>
      </c>
    </row>
    <row r="154" spans="1:2">
      <c r="A154" s="1" t="s">
        <v>2340</v>
      </c>
    </row>
    <row r="155" spans="1:2">
      <c r="A155" s="1" t="s">
        <v>2341</v>
      </c>
    </row>
    <row r="157" spans="1:2">
      <c r="A157" s="1" t="s">
        <v>2342</v>
      </c>
    </row>
    <row r="158" spans="1:2">
      <c r="B158" s="1" t="s">
        <v>2343</v>
      </c>
    </row>
    <row r="159" spans="1:2">
      <c r="B159" s="1" t="s">
        <v>2344</v>
      </c>
    </row>
    <row r="160" spans="1:2">
      <c r="B160" s="1" t="s">
        <v>2345</v>
      </c>
    </row>
    <row r="162" spans="10:10">
      <c r="J162" s="1" t="s">
        <v>2346</v>
      </c>
    </row>
    <row r="178" spans="1:1">
      <c r="A178" s="1" t="s">
        <v>2347</v>
      </c>
    </row>
    <row r="179" spans="1:1">
      <c r="A179" s="1" t="s">
        <v>2348</v>
      </c>
    </row>
    <row r="181" spans="1:1">
      <c r="A181" s="1" t="s">
        <v>2349</v>
      </c>
    </row>
    <row r="182" spans="1:1">
      <c r="A182" s="1" t="s">
        <v>2350</v>
      </c>
    </row>
    <row r="184" spans="1:1">
      <c r="A184" s="1" t="s">
        <v>2351</v>
      </c>
    </row>
    <row r="186" spans="1:1">
      <c r="A186" s="1" t="s">
        <v>2352</v>
      </c>
    </row>
    <row r="204" spans="1:1">
      <c r="A204" s="1" t="s">
        <v>354</v>
      </c>
    </row>
    <row r="206" spans="1:1">
      <c r="A206" s="1" t="s">
        <v>2353</v>
      </c>
    </row>
    <row r="207" spans="1:1">
      <c r="A207" s="1" t="s">
        <v>2354</v>
      </c>
    </row>
    <row r="209" spans="1:1">
      <c r="A209" s="1" t="s">
        <v>2355</v>
      </c>
    </row>
    <row r="211" spans="1:1">
      <c r="A211" s="54" t="s">
        <v>2356</v>
      </c>
    </row>
    <row r="212" spans="1:1">
      <c r="A212" s="1" t="s">
        <v>2357</v>
      </c>
    </row>
    <row r="225" spans="1:7">
      <c r="A225" s="1" t="s">
        <v>2358</v>
      </c>
      <c r="G225" s="1" t="s">
        <v>2366</v>
      </c>
    </row>
    <row r="226" spans="1:7">
      <c r="A226" s="1" t="s">
        <v>2359</v>
      </c>
      <c r="G226" s="1" t="s">
        <v>2367</v>
      </c>
    </row>
    <row r="227" spans="1:7">
      <c r="A227" s="1" t="s">
        <v>2360</v>
      </c>
      <c r="E227" s="1" t="s">
        <v>2362</v>
      </c>
      <c r="G227" s="1" t="s">
        <v>2368</v>
      </c>
    </row>
    <row r="228" spans="1:7">
      <c r="A228" s="1" t="s">
        <v>2361</v>
      </c>
      <c r="E228" s="1" t="s">
        <v>2363</v>
      </c>
      <c r="G228" s="1" t="s">
        <v>2369</v>
      </c>
    </row>
    <row r="229" spans="1:7">
      <c r="E229" s="1" t="s">
        <v>2364</v>
      </c>
      <c r="G229" s="1" t="s">
        <v>2370</v>
      </c>
    </row>
    <row r="230" spans="1:7">
      <c r="E230" s="1" t="s">
        <v>2365</v>
      </c>
    </row>
    <row r="231" spans="1:7">
      <c r="G231" s="155" t="s">
        <v>2371</v>
      </c>
    </row>
    <row r="232" spans="1:7">
      <c r="G232" s="155" t="s">
        <v>2377</v>
      </c>
    </row>
    <row r="234" spans="1:7">
      <c r="A234" s="54" t="s">
        <v>2375</v>
      </c>
    </row>
    <row r="235" spans="1:7">
      <c r="A235" s="1" t="s">
        <v>2372</v>
      </c>
    </row>
    <row r="236" spans="1:7">
      <c r="A236" s="1" t="s">
        <v>2373</v>
      </c>
    </row>
    <row r="238" spans="1:7">
      <c r="A238" s="1" t="s">
        <v>2374</v>
      </c>
    </row>
    <row r="240" spans="1:7">
      <c r="A240" s="155" t="s">
        <v>2371</v>
      </c>
    </row>
    <row r="241" spans="1:1">
      <c r="A241" s="155" t="s">
        <v>2377</v>
      </c>
    </row>
    <row r="250" spans="1:1">
      <c r="A250" s="54" t="s">
        <v>2376</v>
      </c>
    </row>
    <row r="251" spans="1:1">
      <c r="A251" s="1" t="s">
        <v>2378</v>
      </c>
    </row>
    <row r="252" spans="1:1">
      <c r="A252" s="1" t="s">
        <v>2379</v>
      </c>
    </row>
    <row r="253" spans="1:1">
      <c r="A253" s="1" t="s">
        <v>2380</v>
      </c>
    </row>
    <row r="254" spans="1:1">
      <c r="A254" s="1" t="s">
        <v>2381</v>
      </c>
    </row>
    <row r="255" spans="1:1">
      <c r="A255" s="1" t="s">
        <v>2382</v>
      </c>
    </row>
    <row r="256" spans="1:1">
      <c r="A256" s="1" t="s">
        <v>2383</v>
      </c>
    </row>
    <row r="257" spans="1:1">
      <c r="A257" s="1" t="s">
        <v>2384</v>
      </c>
    </row>
    <row r="258" spans="1:1">
      <c r="A258" s="1" t="s">
        <v>2385</v>
      </c>
    </row>
    <row r="260" spans="1:1">
      <c r="A260" s="155" t="s">
        <v>2371</v>
      </c>
    </row>
    <row r="261" spans="1:1">
      <c r="A261" s="155" t="s">
        <v>2386</v>
      </c>
    </row>
    <row r="265" spans="1:1">
      <c r="A265" s="54" t="s">
        <v>2387</v>
      </c>
    </row>
    <row r="267" spans="1:1">
      <c r="A267" s="1" t="s">
        <v>2357</v>
      </c>
    </row>
    <row r="280" spans="1:7">
      <c r="A280" s="1" t="s">
        <v>2388</v>
      </c>
      <c r="G280" s="1" t="s">
        <v>2366</v>
      </c>
    </row>
    <row r="281" spans="1:7">
      <c r="A281" s="1" t="s">
        <v>2389</v>
      </c>
      <c r="G281" s="1" t="s">
        <v>2395</v>
      </c>
    </row>
    <row r="282" spans="1:7">
      <c r="A282" s="1" t="s">
        <v>2390</v>
      </c>
      <c r="E282" s="1" t="s">
        <v>2392</v>
      </c>
      <c r="G282" s="1" t="s">
        <v>2368</v>
      </c>
    </row>
    <row r="283" spans="1:7">
      <c r="A283" s="1" t="s">
        <v>2391</v>
      </c>
      <c r="E283" s="1" t="s">
        <v>2393</v>
      </c>
      <c r="G283" s="1" t="s">
        <v>2369</v>
      </c>
    </row>
    <row r="284" spans="1:7">
      <c r="E284" s="1" t="s">
        <v>2394</v>
      </c>
      <c r="G284" s="1" t="s">
        <v>2370</v>
      </c>
    </row>
    <row r="285" spans="1:7">
      <c r="E285" s="1" t="s">
        <v>2365</v>
      </c>
    </row>
    <row r="286" spans="1:7">
      <c r="G286" s="155" t="s">
        <v>2371</v>
      </c>
    </row>
    <row r="287" spans="1:7">
      <c r="G287" s="155" t="s">
        <v>2377</v>
      </c>
    </row>
    <row r="308" spans="1:6">
      <c r="A308" s="1" t="s">
        <v>354</v>
      </c>
    </row>
    <row r="310" spans="1:6">
      <c r="A310" s="1" t="s">
        <v>2396</v>
      </c>
    </row>
    <row r="312" spans="1:6">
      <c r="F312" s="1" t="s">
        <v>2397</v>
      </c>
    </row>
    <row r="313" spans="1:6">
      <c r="F313" s="1" t="s">
        <v>2398</v>
      </c>
    </row>
    <row r="314" spans="1:6">
      <c r="F314" s="1" t="s">
        <v>2399</v>
      </c>
    </row>
    <row r="315" spans="1:6">
      <c r="F315" s="1" t="s">
        <v>2400</v>
      </c>
    </row>
    <row r="317" spans="1:6">
      <c r="F317" s="1" t="s">
        <v>2401</v>
      </c>
    </row>
    <row r="318" spans="1:6">
      <c r="F318" s="1" t="s">
        <v>2402</v>
      </c>
    </row>
    <row r="320" spans="1:6">
      <c r="F320" s="1" t="s">
        <v>2403</v>
      </c>
    </row>
    <row r="322" spans="1:7" ht="17" thickBot="1">
      <c r="F322" s="1" t="s">
        <v>2404</v>
      </c>
    </row>
    <row r="323" spans="1:7">
      <c r="A323" s="4" t="s">
        <v>2131</v>
      </c>
      <c r="B323" s="5"/>
      <c r="C323" s="5"/>
      <c r="D323" s="6"/>
      <c r="G323" s="1" t="s">
        <v>2405</v>
      </c>
    </row>
    <row r="324" spans="1:7">
      <c r="A324" s="7" t="s">
        <v>2413</v>
      </c>
      <c r="D324" s="8"/>
      <c r="G324" s="1" t="s">
        <v>2406</v>
      </c>
    </row>
    <row r="325" spans="1:7">
      <c r="A325" s="7" t="s">
        <v>2414</v>
      </c>
      <c r="D325" s="8"/>
      <c r="G325" s="1" t="s">
        <v>2407</v>
      </c>
    </row>
    <row r="326" spans="1:7" ht="17" thickBot="1">
      <c r="A326" s="9" t="s">
        <v>2415</v>
      </c>
      <c r="B326" s="10"/>
      <c r="C326" s="10"/>
      <c r="D326" s="11"/>
      <c r="G326" s="1" t="s">
        <v>2408</v>
      </c>
    </row>
    <row r="328" spans="1:7">
      <c r="F328" s="1" t="s">
        <v>2409</v>
      </c>
    </row>
    <row r="329" spans="1:7">
      <c r="F329" s="1" t="s">
        <v>2410</v>
      </c>
    </row>
    <row r="331" spans="1:7">
      <c r="F331" s="1" t="s">
        <v>2411</v>
      </c>
    </row>
    <row r="333" spans="1:7">
      <c r="F333" s="1" t="s">
        <v>2412</v>
      </c>
    </row>
    <row r="335" spans="1:7">
      <c r="F335" s="1" t="s">
        <v>1792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topLeftCell="A147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63" t="s">
        <v>1534</v>
      </c>
      <c r="B4" s="163"/>
      <c r="C4" s="163"/>
      <c r="D4" s="163"/>
      <c r="E4" s="163"/>
      <c r="F4" s="163"/>
      <c r="G4" s="163"/>
      <c r="H4" s="163"/>
    </row>
    <row r="5" spans="1:9" ht="17" thickBot="1"/>
    <row r="6" spans="1:9" ht="17" thickBot="1">
      <c r="A6" s="109" t="s">
        <v>1589</v>
      </c>
      <c r="B6" s="227"/>
      <c r="C6" s="227"/>
      <c r="D6" s="227"/>
      <c r="E6" s="227"/>
      <c r="F6" s="227"/>
      <c r="G6" s="227"/>
      <c r="H6" s="19"/>
      <c r="I6" s="105"/>
    </row>
    <row r="8" spans="1:9">
      <c r="A8" s="1" t="s">
        <v>1553</v>
      </c>
    </row>
    <row r="9" spans="1:9">
      <c r="A9" s="1" t="s">
        <v>1537</v>
      </c>
    </row>
    <row r="10" spans="1:9">
      <c r="A10" s="1" t="s">
        <v>1535</v>
      </c>
    </row>
    <row r="12" spans="1:9">
      <c r="A12" s="1" t="s">
        <v>1538</v>
      </c>
      <c r="E12" s="1" t="s">
        <v>1540</v>
      </c>
    </row>
    <row r="13" spans="1:9">
      <c r="A13" s="1" t="s">
        <v>1539</v>
      </c>
      <c r="E13" s="1" t="s">
        <v>1541</v>
      </c>
    </row>
    <row r="15" spans="1:9">
      <c r="C15" s="21" t="s">
        <v>1536</v>
      </c>
      <c r="G15" s="21" t="s">
        <v>1536</v>
      </c>
    </row>
    <row r="23" spans="1:5">
      <c r="A23" s="1" t="s">
        <v>975</v>
      </c>
      <c r="E23" s="1" t="s">
        <v>975</v>
      </c>
    </row>
    <row r="26" spans="1:5">
      <c r="A26" s="1" t="s">
        <v>1542</v>
      </c>
      <c r="E26" s="1" t="s">
        <v>1544</v>
      </c>
    </row>
    <row r="27" spans="1:5">
      <c r="A27" s="1" t="s">
        <v>1543</v>
      </c>
      <c r="E27" s="1" t="s">
        <v>1545</v>
      </c>
    </row>
    <row r="28" spans="1:5">
      <c r="E28" s="1" t="s">
        <v>1546</v>
      </c>
    </row>
    <row r="29" spans="1:5">
      <c r="E29" s="1" t="s">
        <v>1547</v>
      </c>
    </row>
    <row r="30" spans="1:5">
      <c r="E30" s="1" t="s">
        <v>1548</v>
      </c>
    </row>
    <row r="31" spans="1:5">
      <c r="E31" s="1" t="s">
        <v>1549</v>
      </c>
    </row>
    <row r="32" spans="1:5">
      <c r="E32" s="1" t="s">
        <v>1550</v>
      </c>
    </row>
    <row r="33" spans="1:7">
      <c r="E33" s="1" t="s">
        <v>1551</v>
      </c>
    </row>
    <row r="34" spans="1:7">
      <c r="E34" s="1" t="s">
        <v>1552</v>
      </c>
    </row>
    <row r="36" spans="1:7">
      <c r="A36" s="1" t="s">
        <v>1554</v>
      </c>
    </row>
    <row r="37" spans="1:7">
      <c r="A37" s="1" t="s">
        <v>1555</v>
      </c>
    </row>
    <row r="38" spans="1:7">
      <c r="G38" s="21" t="s">
        <v>1536</v>
      </c>
    </row>
    <row r="40" spans="1:7">
      <c r="C40" s="21" t="s">
        <v>1536</v>
      </c>
    </row>
    <row r="48" spans="1:7">
      <c r="A48" s="1" t="s">
        <v>975</v>
      </c>
      <c r="E48" s="1" t="s">
        <v>975</v>
      </c>
    </row>
    <row r="51" spans="1:7">
      <c r="A51" s="1" t="s">
        <v>1542</v>
      </c>
      <c r="E51" s="1" t="s">
        <v>1556</v>
      </c>
    </row>
    <row r="52" spans="1:7">
      <c r="A52" s="1" t="s">
        <v>1543</v>
      </c>
      <c r="E52" s="1" t="s">
        <v>1557</v>
      </c>
    </row>
    <row r="53" spans="1:7">
      <c r="E53" s="1" t="s">
        <v>1558</v>
      </c>
    </row>
    <row r="54" spans="1:7">
      <c r="E54" s="1" t="s">
        <v>1559</v>
      </c>
    </row>
    <row r="55" spans="1:7">
      <c r="E55" s="1" t="s">
        <v>1560</v>
      </c>
    </row>
    <row r="56" spans="1:7">
      <c r="E56" s="1" t="s">
        <v>1561</v>
      </c>
    </row>
    <row r="57" spans="1:7">
      <c r="E57" s="1" t="s">
        <v>1562</v>
      </c>
    </row>
    <row r="58" spans="1:7">
      <c r="E58" s="1" t="s">
        <v>1563</v>
      </c>
    </row>
    <row r="59" spans="1:7">
      <c r="E59" s="1" t="s">
        <v>1564</v>
      </c>
    </row>
    <row r="61" spans="1:7">
      <c r="A61" s="1" t="s">
        <v>1565</v>
      </c>
    </row>
    <row r="63" spans="1:7">
      <c r="A63" s="1" t="s">
        <v>1566</v>
      </c>
      <c r="E63" s="1" t="s">
        <v>1567</v>
      </c>
    </row>
    <row r="64" spans="1:7">
      <c r="C64" s="21" t="s">
        <v>1536</v>
      </c>
      <c r="G64" s="21" t="s">
        <v>1536</v>
      </c>
    </row>
    <row r="72" spans="1:5">
      <c r="A72" s="1" t="s">
        <v>975</v>
      </c>
      <c r="E72" s="1" t="s">
        <v>975</v>
      </c>
    </row>
    <row r="75" spans="1:5">
      <c r="E75" s="1" t="s">
        <v>1568</v>
      </c>
    </row>
    <row r="76" spans="1:5">
      <c r="E76" s="1" t="s">
        <v>1569</v>
      </c>
    </row>
    <row r="77" spans="1:5">
      <c r="E77" s="1" t="s">
        <v>1570</v>
      </c>
    </row>
    <row r="78" spans="1:5">
      <c r="E78" s="1" t="s">
        <v>1571</v>
      </c>
    </row>
    <row r="79" spans="1:5">
      <c r="E79" s="1" t="s">
        <v>1572</v>
      </c>
    </row>
    <row r="80" spans="1:5">
      <c r="E80" s="1" t="s">
        <v>1573</v>
      </c>
    </row>
    <row r="81" spans="1:9">
      <c r="E81" s="1" t="s">
        <v>1574</v>
      </c>
    </row>
    <row r="82" spans="1:9">
      <c r="E82" s="1" t="s">
        <v>1575</v>
      </c>
    </row>
    <row r="83" spans="1:9">
      <c r="E83" s="1" t="s">
        <v>1576</v>
      </c>
    </row>
    <row r="84" spans="1:9">
      <c r="E84" s="1" t="s">
        <v>1577</v>
      </c>
    </row>
    <row r="85" spans="1:9">
      <c r="E85" s="1" t="s">
        <v>1578</v>
      </c>
    </row>
    <row r="86" spans="1:9" ht="17" thickBot="1"/>
    <row r="87" spans="1:9" ht="17" thickBot="1">
      <c r="A87" s="109" t="s">
        <v>1590</v>
      </c>
      <c r="B87" s="227"/>
      <c r="C87" s="227"/>
      <c r="D87" s="227"/>
      <c r="E87" s="227"/>
      <c r="F87" s="227"/>
      <c r="G87" s="227"/>
      <c r="H87" s="19"/>
      <c r="I87" s="105"/>
    </row>
    <row r="89" spans="1:9">
      <c r="A89" s="1" t="s">
        <v>1579</v>
      </c>
    </row>
    <row r="90" spans="1:9">
      <c r="A90" s="1" t="s">
        <v>1580</v>
      </c>
    </row>
    <row r="92" spans="1:9">
      <c r="A92" s="1" t="s">
        <v>1581</v>
      </c>
      <c r="E92" s="1" t="s">
        <v>1582</v>
      </c>
    </row>
    <row r="93" spans="1:9">
      <c r="A93" s="1" t="s">
        <v>1539</v>
      </c>
    </row>
    <row r="95" spans="1:9">
      <c r="C95" s="21" t="s">
        <v>1536</v>
      </c>
      <c r="G95" s="21" t="s">
        <v>1536</v>
      </c>
    </row>
    <row r="103" spans="1:5">
      <c r="A103" s="1" t="s">
        <v>975</v>
      </c>
      <c r="E103" s="1" t="s">
        <v>975</v>
      </c>
    </row>
    <row r="105" spans="1:5">
      <c r="E105" s="1" t="s">
        <v>1583</v>
      </c>
    </row>
    <row r="106" spans="1:5">
      <c r="E106" s="1" t="s">
        <v>1562</v>
      </c>
    </row>
    <row r="107" spans="1:5">
      <c r="E107" s="1" t="s">
        <v>1563</v>
      </c>
    </row>
    <row r="108" spans="1:5">
      <c r="E108" s="1" t="s">
        <v>1584</v>
      </c>
    </row>
    <row r="110" spans="1:5">
      <c r="A110" s="1" t="s">
        <v>1585</v>
      </c>
      <c r="E110" s="1" t="s">
        <v>1586</v>
      </c>
    </row>
    <row r="111" spans="1:5">
      <c r="A111" s="1" t="s">
        <v>1539</v>
      </c>
    </row>
    <row r="113" spans="1:7">
      <c r="C113" s="21" t="s">
        <v>1536</v>
      </c>
      <c r="G113" s="21" t="s">
        <v>1536</v>
      </c>
    </row>
    <row r="121" spans="1:7">
      <c r="A121" s="1" t="s">
        <v>975</v>
      </c>
      <c r="E121" s="1" t="s">
        <v>975</v>
      </c>
    </row>
    <row r="124" spans="1:7">
      <c r="E124" s="1" t="s">
        <v>1583</v>
      </c>
    </row>
    <row r="125" spans="1:7">
      <c r="E125" s="1" t="s">
        <v>1587</v>
      </c>
    </row>
    <row r="126" spans="1:7">
      <c r="E126" s="1" t="s">
        <v>1588</v>
      </c>
    </row>
    <row r="127" spans="1:7">
      <c r="E127" s="1" t="s">
        <v>1564</v>
      </c>
    </row>
    <row r="128" spans="1:7" ht="17" thickBot="1"/>
    <row r="129" spans="1:9" ht="17" thickBot="1">
      <c r="A129" s="109" t="s">
        <v>1591</v>
      </c>
      <c r="B129" s="227"/>
      <c r="C129" s="227"/>
      <c r="D129" s="227"/>
      <c r="E129" s="227"/>
      <c r="F129" s="227"/>
      <c r="G129" s="227"/>
      <c r="H129" s="19"/>
      <c r="I129" s="105"/>
    </row>
    <row r="131" spans="1:9">
      <c r="A131" s="1" t="s">
        <v>1592</v>
      </c>
    </row>
    <row r="133" spans="1:9">
      <c r="A133" s="1" t="s">
        <v>1593</v>
      </c>
      <c r="F133" s="1" t="s">
        <v>1594</v>
      </c>
    </row>
    <row r="134" spans="1:9">
      <c r="F134" s="1" t="s">
        <v>1595</v>
      </c>
    </row>
    <row r="135" spans="1:9">
      <c r="D135" s="1" t="s">
        <v>1536</v>
      </c>
      <c r="I135" s="1" t="s">
        <v>1536</v>
      </c>
    </row>
    <row r="147" spans="1:9">
      <c r="A147" s="1" t="s">
        <v>975</v>
      </c>
      <c r="F147" s="1" t="s">
        <v>975</v>
      </c>
    </row>
    <row r="149" spans="1:9">
      <c r="A149" s="1" t="s">
        <v>1596</v>
      </c>
      <c r="F149" s="1" t="s">
        <v>1599</v>
      </c>
    </row>
    <row r="150" spans="1:9">
      <c r="A150" s="1" t="s">
        <v>1597</v>
      </c>
      <c r="F150" s="1" t="s">
        <v>1600</v>
      </c>
    </row>
    <row r="151" spans="1:9">
      <c r="A151" s="1" t="s">
        <v>1598</v>
      </c>
      <c r="F151" s="1" t="s">
        <v>1601</v>
      </c>
    </row>
    <row r="152" spans="1:9">
      <c r="F152" s="1" t="s">
        <v>1602</v>
      </c>
    </row>
    <row r="153" spans="1:9">
      <c r="F153" s="1" t="s">
        <v>1603</v>
      </c>
    </row>
    <row r="154" spans="1:9">
      <c r="F154" s="1" t="s">
        <v>1604</v>
      </c>
    </row>
    <row r="155" spans="1:9">
      <c r="F155" s="1" t="s">
        <v>1605</v>
      </c>
    </row>
    <row r="156" spans="1:9">
      <c r="F156" s="1" t="s">
        <v>1606</v>
      </c>
    </row>
    <row r="157" spans="1:9" ht="17" thickBot="1"/>
    <row r="158" spans="1:9" ht="17" thickBot="1">
      <c r="A158" s="109" t="s">
        <v>1607</v>
      </c>
      <c r="B158" s="227"/>
      <c r="C158" s="227"/>
      <c r="D158" s="227"/>
      <c r="E158" s="227"/>
      <c r="F158" s="227"/>
      <c r="G158" s="227"/>
      <c r="H158" s="19"/>
      <c r="I158" s="105"/>
    </row>
    <row r="160" spans="1:9">
      <c r="A160" s="1" t="s">
        <v>1608</v>
      </c>
      <c r="F160" s="1" t="s">
        <v>1609</v>
      </c>
    </row>
    <row r="162" spans="1:9">
      <c r="D162" s="1" t="s">
        <v>1536</v>
      </c>
      <c r="I162" s="1" t="s">
        <v>1536</v>
      </c>
    </row>
    <row r="174" spans="1:9">
      <c r="A174" s="1" t="s">
        <v>975</v>
      </c>
      <c r="F174" s="1" t="s">
        <v>975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74" t="s">
        <v>2204</v>
      </c>
      <c r="B1" s="274"/>
      <c r="C1" s="274"/>
      <c r="D1" s="274"/>
      <c r="E1" s="274"/>
      <c r="F1" s="274"/>
      <c r="G1" s="274"/>
      <c r="H1" s="274"/>
    </row>
    <row r="3" spans="1:8">
      <c r="A3" s="12" t="s">
        <v>2205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2212</v>
      </c>
      <c r="B5" s="12"/>
      <c r="C5" s="12"/>
      <c r="D5" s="12"/>
      <c r="E5" s="12"/>
      <c r="F5" s="12"/>
      <c r="G5" s="12"/>
      <c r="H5" s="12"/>
    </row>
    <row r="6" spans="1:8">
      <c r="A6" s="1" t="s">
        <v>2206</v>
      </c>
    </row>
    <row r="19" spans="1:10">
      <c r="A19" s="1" t="s">
        <v>2207</v>
      </c>
    </row>
    <row r="20" spans="1:10">
      <c r="A20" s="1" t="s">
        <v>2208</v>
      </c>
    </row>
    <row r="21" spans="1:10">
      <c r="A21" s="1" t="s">
        <v>2209</v>
      </c>
    </row>
    <row r="22" spans="1:10">
      <c r="A22" s="1" t="s">
        <v>2210</v>
      </c>
    </row>
    <row r="23" spans="1:10">
      <c r="A23" s="1" t="s">
        <v>2211</v>
      </c>
    </row>
    <row r="25" spans="1:10">
      <c r="A25" s="12" t="s">
        <v>2213</v>
      </c>
    </row>
    <row r="26" spans="1:10">
      <c r="A26" s="1" t="s">
        <v>2214</v>
      </c>
      <c r="B26" s="1" t="s">
        <v>2215</v>
      </c>
      <c r="F26" s="1" t="s">
        <v>2218</v>
      </c>
      <c r="G26" s="1" t="s">
        <v>2219</v>
      </c>
      <c r="J26" s="1" t="s">
        <v>2235</v>
      </c>
    </row>
    <row r="27" spans="1:10">
      <c r="B27" s="1" t="s">
        <v>2216</v>
      </c>
    </row>
    <row r="28" spans="1:10">
      <c r="B28" s="1" t="s">
        <v>2217</v>
      </c>
    </row>
    <row r="29" spans="1:10">
      <c r="B29" s="1" t="s">
        <v>2240</v>
      </c>
    </row>
    <row r="31" spans="1:10">
      <c r="A31" s="1" t="s">
        <v>2214</v>
      </c>
      <c r="B31" s="1" t="s">
        <v>2236</v>
      </c>
      <c r="F31" s="1" t="s">
        <v>2218</v>
      </c>
      <c r="G31" s="1" t="s">
        <v>2241</v>
      </c>
    </row>
    <row r="32" spans="1:10">
      <c r="B32" s="1" t="s">
        <v>2237</v>
      </c>
    </row>
    <row r="33" spans="1:8">
      <c r="B33" s="1" t="s">
        <v>2238</v>
      </c>
    </row>
    <row r="34" spans="1:8">
      <c r="B34" s="1" t="s">
        <v>2239</v>
      </c>
    </row>
    <row r="36" spans="1:8">
      <c r="A36" s="12" t="s">
        <v>2220</v>
      </c>
    </row>
    <row r="37" spans="1:8">
      <c r="B37" s="1" t="s">
        <v>2221</v>
      </c>
    </row>
    <row r="39" spans="1:8">
      <c r="B39" s="1" t="s">
        <v>1539</v>
      </c>
      <c r="C39" s="1" t="s">
        <v>2222</v>
      </c>
      <c r="G39" s="1" t="s">
        <v>2224</v>
      </c>
      <c r="H39" s="1" t="s">
        <v>2225</v>
      </c>
    </row>
    <row r="40" spans="1:8">
      <c r="C40" s="1" t="s">
        <v>2223</v>
      </c>
      <c r="H40" s="1" t="s">
        <v>2226</v>
      </c>
    </row>
    <row r="42" spans="1:8">
      <c r="B42" s="1" t="s">
        <v>2227</v>
      </c>
    </row>
    <row r="44" spans="1:8">
      <c r="B44" s="1" t="s">
        <v>1539</v>
      </c>
      <c r="C44" s="1" t="s">
        <v>2228</v>
      </c>
      <c r="G44" s="1" t="s">
        <v>2224</v>
      </c>
      <c r="H44" s="1" t="s">
        <v>2230</v>
      </c>
    </row>
    <row r="45" spans="1:8">
      <c r="C45" s="1" t="s">
        <v>2229</v>
      </c>
      <c r="H45" s="1" t="s">
        <v>2229</v>
      </c>
    </row>
    <row r="47" spans="1:8">
      <c r="B47" s="1" t="s">
        <v>2231</v>
      </c>
    </row>
    <row r="48" spans="1:8">
      <c r="B48" s="1" t="s">
        <v>1539</v>
      </c>
      <c r="C48" s="1" t="s">
        <v>2232</v>
      </c>
      <c r="G48" s="1" t="s">
        <v>2224</v>
      </c>
      <c r="H48" s="1" t="s">
        <v>2232</v>
      </c>
    </row>
    <row r="49" spans="1:8">
      <c r="C49" s="1" t="s">
        <v>2233</v>
      </c>
      <c r="H49" s="1" t="s">
        <v>2234</v>
      </c>
    </row>
    <row r="51" spans="1:8">
      <c r="A51" s="12" t="s">
        <v>2242</v>
      </c>
    </row>
    <row r="53" spans="1:8">
      <c r="B53" s="1" t="s">
        <v>2244</v>
      </c>
      <c r="F53" s="1" t="s">
        <v>2243</v>
      </c>
    </row>
    <row r="54" spans="1:8">
      <c r="F54" s="1" t="s">
        <v>2245</v>
      </c>
    </row>
    <row r="56" spans="1:8">
      <c r="B56" s="1" t="s">
        <v>2246</v>
      </c>
      <c r="F56" s="1" t="s">
        <v>2247</v>
      </c>
    </row>
    <row r="58" spans="1:8">
      <c r="A58" s="12" t="s">
        <v>2248</v>
      </c>
    </row>
    <row r="60" spans="1:8">
      <c r="B60" s="1" t="s">
        <v>2249</v>
      </c>
      <c r="F60" s="1" t="s">
        <v>2250</v>
      </c>
    </row>
    <row r="61" spans="1:8">
      <c r="F61" s="1" t="s">
        <v>2251</v>
      </c>
    </row>
    <row r="62" spans="1:8">
      <c r="F62" s="1" t="s">
        <v>2252</v>
      </c>
    </row>
    <row r="63" spans="1:8">
      <c r="F63" s="1" t="s">
        <v>2253</v>
      </c>
    </row>
    <row r="65" spans="1:6">
      <c r="B65" s="1" t="s">
        <v>2254</v>
      </c>
      <c r="F65" s="1" t="s">
        <v>2255</v>
      </c>
    </row>
    <row r="66" spans="1:6">
      <c r="F66" s="1" t="s">
        <v>2256</v>
      </c>
    </row>
    <row r="67" spans="1:6">
      <c r="F67" s="1" t="s">
        <v>2251</v>
      </c>
    </row>
    <row r="68" spans="1:6">
      <c r="F68" s="1" t="s">
        <v>2257</v>
      </c>
    </row>
    <row r="69" spans="1:6">
      <c r="F69" s="1" t="s">
        <v>2258</v>
      </c>
    </row>
    <row r="71" spans="1:6">
      <c r="A71" s="12" t="s">
        <v>2259</v>
      </c>
    </row>
    <row r="73" spans="1:6">
      <c r="B73" s="1" t="s">
        <v>2260</v>
      </c>
    </row>
    <row r="74" spans="1:6">
      <c r="B74" s="1" t="s">
        <v>2261</v>
      </c>
    </row>
    <row r="75" spans="1:6">
      <c r="A75" s="1" t="s">
        <v>2262</v>
      </c>
    </row>
    <row r="79" spans="1:6">
      <c r="A79" s="1" t="s">
        <v>2263</v>
      </c>
    </row>
    <row r="82" spans="1:1">
      <c r="A82" s="1" t="s">
        <v>2264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K247"/>
  <sheetViews>
    <sheetView rightToLeft="1" zoomScale="192" zoomScaleNormal="350" workbookViewId="0">
      <selection activeCell="A6" sqref="A6:XFD6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14" t="s">
        <v>28</v>
      </c>
    </row>
    <row r="26" spans="1:6">
      <c r="B26" s="14"/>
      <c r="C26" s="14" t="s">
        <v>23</v>
      </c>
      <c r="D26" s="14" t="s">
        <v>23</v>
      </c>
      <c r="E26" s="15" t="s">
        <v>27</v>
      </c>
      <c r="F26" s="15" t="s">
        <v>27</v>
      </c>
    </row>
    <row r="27" spans="1:6">
      <c r="B27" s="14" t="s">
        <v>21</v>
      </c>
      <c r="C27" s="14" t="s">
        <v>22</v>
      </c>
      <c r="D27" s="14" t="s">
        <v>24</v>
      </c>
      <c r="E27" s="15" t="s">
        <v>22</v>
      </c>
      <c r="F27" s="15" t="s">
        <v>24</v>
      </c>
    </row>
    <row r="28" spans="1:6">
      <c r="B28" s="14">
        <v>1</v>
      </c>
      <c r="C28" s="14">
        <v>20</v>
      </c>
      <c r="D28" s="14">
        <v>50</v>
      </c>
      <c r="E28" s="15">
        <f>C28</f>
        <v>20</v>
      </c>
      <c r="F28" s="15">
        <f>D28</f>
        <v>50</v>
      </c>
    </row>
    <row r="29" spans="1:6">
      <c r="B29" s="14">
        <v>2</v>
      </c>
      <c r="C29" s="14">
        <v>38</v>
      </c>
      <c r="D29" s="14">
        <v>95</v>
      </c>
      <c r="E29" s="15">
        <f>38-20</f>
        <v>18</v>
      </c>
      <c r="F29" s="15">
        <f>95-50</f>
        <v>45</v>
      </c>
    </row>
    <row r="30" spans="1:6">
      <c r="B30" s="14">
        <v>3</v>
      </c>
      <c r="C30" s="14">
        <v>54</v>
      </c>
      <c r="D30" s="14">
        <v>135</v>
      </c>
      <c r="E30" s="15">
        <f>C30-C29</f>
        <v>16</v>
      </c>
      <c r="F30" s="15">
        <f>D30-D29</f>
        <v>40</v>
      </c>
    </row>
    <row r="31" spans="1:6">
      <c r="B31" s="14">
        <v>4</v>
      </c>
      <c r="C31" s="14">
        <v>68</v>
      </c>
      <c r="D31" s="14">
        <v>170</v>
      </c>
      <c r="E31" s="15">
        <f>C31-C30</f>
        <v>14</v>
      </c>
      <c r="F31" s="15">
        <f t="shared" ref="F31:F34" si="0">D31-D30</f>
        <v>35</v>
      </c>
    </row>
    <row r="32" spans="1:6">
      <c r="B32" s="14">
        <v>5</v>
      </c>
      <c r="C32" s="14">
        <v>80</v>
      </c>
      <c r="D32" s="14">
        <v>200</v>
      </c>
      <c r="E32" s="15">
        <f t="shared" ref="E32:E34" si="1">C32-C31</f>
        <v>12</v>
      </c>
      <c r="F32" s="15">
        <f t="shared" si="0"/>
        <v>30</v>
      </c>
    </row>
    <row r="33" spans="1:9">
      <c r="B33" s="14">
        <v>6</v>
      </c>
      <c r="C33" s="14">
        <v>90</v>
      </c>
      <c r="D33" s="14">
        <v>225</v>
      </c>
      <c r="E33" s="15">
        <f t="shared" si="1"/>
        <v>10</v>
      </c>
      <c r="F33" s="15">
        <f t="shared" si="0"/>
        <v>25</v>
      </c>
    </row>
    <row r="34" spans="1:9">
      <c r="B34" s="14">
        <v>7</v>
      </c>
      <c r="C34" s="14">
        <v>98</v>
      </c>
      <c r="D34" s="14">
        <v>245</v>
      </c>
      <c r="E34" s="15">
        <f t="shared" si="1"/>
        <v>8</v>
      </c>
      <c r="F34" s="15">
        <f t="shared" si="0"/>
        <v>20</v>
      </c>
    </row>
    <row r="36" spans="1:9">
      <c r="A36" s="16" t="s">
        <v>31</v>
      </c>
    </row>
    <row r="38" spans="1:9">
      <c r="A38" s="1" t="s">
        <v>32</v>
      </c>
    </row>
    <row r="39" spans="1:9">
      <c r="A39" s="1" t="s">
        <v>33</v>
      </c>
    </row>
    <row r="40" spans="1:9">
      <c r="A40" s="1" t="s">
        <v>34</v>
      </c>
    </row>
    <row r="41" spans="1:9">
      <c r="A41" s="1" t="s">
        <v>40</v>
      </c>
    </row>
    <row r="42" spans="1:9">
      <c r="A42" s="1" t="s">
        <v>41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17">
        <v>0</v>
      </c>
      <c r="E49" s="15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17">
        <f t="shared" ref="D50:D56" si="2">H50</f>
        <v>20</v>
      </c>
      <c r="E50" s="15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17">
        <f t="shared" si="2"/>
        <v>38</v>
      </c>
      <c r="E51" s="15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17">
        <f t="shared" si="2"/>
        <v>54</v>
      </c>
      <c r="E52" s="15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17">
        <f t="shared" si="2"/>
        <v>68</v>
      </c>
      <c r="E53" s="15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17">
        <f t="shared" si="2"/>
        <v>80</v>
      </c>
      <c r="E54" s="15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17">
        <f t="shared" si="2"/>
        <v>90</v>
      </c>
      <c r="E55" s="15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17">
        <f t="shared" si="2"/>
        <v>98</v>
      </c>
      <c r="E56" s="15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9">
      <c r="A72" s="16" t="s">
        <v>51</v>
      </c>
    </row>
    <row r="73" spans="1:9">
      <c r="A73" s="1" t="s">
        <v>52</v>
      </c>
    </row>
    <row r="74" spans="1:9">
      <c r="A74" s="18" t="s">
        <v>63</v>
      </c>
      <c r="B74" s="12"/>
      <c r="C74" s="12"/>
      <c r="D74" s="12"/>
      <c r="E74" s="12"/>
    </row>
    <row r="75" spans="1:9">
      <c r="A75" s="1" t="s">
        <v>53</v>
      </c>
    </row>
    <row r="76" spans="1:9">
      <c r="A76" s="18" t="s">
        <v>54</v>
      </c>
      <c r="B76" s="18"/>
      <c r="C76" s="18"/>
      <c r="D76" s="18"/>
      <c r="E76" s="18"/>
      <c r="F76" s="18"/>
    </row>
    <row r="77" spans="1:9">
      <c r="A77" s="1" t="s">
        <v>55</v>
      </c>
    </row>
    <row r="78" spans="1:9">
      <c r="A78" s="1" t="s">
        <v>56</v>
      </c>
    </row>
    <row r="79" spans="1:9">
      <c r="A79" s="1" t="s">
        <v>59</v>
      </c>
    </row>
    <row r="80" spans="1:9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9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9">
      <c r="B82" s="1" t="s">
        <v>60</v>
      </c>
    </row>
    <row r="83" spans="1:9">
      <c r="B83" s="1" t="s">
        <v>61</v>
      </c>
    </row>
    <row r="84" spans="1:9">
      <c r="B84" s="1" t="s">
        <v>62</v>
      </c>
    </row>
    <row r="86" spans="1:9">
      <c r="A86" s="18" t="s">
        <v>64</v>
      </c>
    </row>
    <row r="88" spans="1:9">
      <c r="A88" s="16" t="s">
        <v>65</v>
      </c>
    </row>
    <row r="89" spans="1:9">
      <c r="A89" s="1" t="s">
        <v>66</v>
      </c>
    </row>
    <row r="90" spans="1:9">
      <c r="A90" s="1" t="s">
        <v>67</v>
      </c>
    </row>
    <row r="91" spans="1:9">
      <c r="A91" s="1" t="s">
        <v>68</v>
      </c>
    </row>
    <row r="92" spans="1:9">
      <c r="A92" s="1" t="s">
        <v>69</v>
      </c>
    </row>
    <row r="94" spans="1:9">
      <c r="A94" s="1" t="s">
        <v>70</v>
      </c>
      <c r="B94" s="1" t="s">
        <v>71</v>
      </c>
      <c r="F94" s="1" t="s">
        <v>72</v>
      </c>
    </row>
    <row r="95" spans="1:9">
      <c r="B95" s="1" t="s">
        <v>73</v>
      </c>
      <c r="F95" s="1" t="s">
        <v>74</v>
      </c>
    </row>
    <row r="97" spans="1:9">
      <c r="A97" s="1" t="s">
        <v>75</v>
      </c>
      <c r="B97" s="1" t="s">
        <v>76</v>
      </c>
    </row>
    <row r="98" spans="1:9">
      <c r="F98" s="1" t="s">
        <v>77</v>
      </c>
    </row>
    <row r="99" spans="1:9">
      <c r="B99" s="1" t="s">
        <v>78</v>
      </c>
    </row>
    <row r="101" spans="1:9">
      <c r="B101" s="1" t="s">
        <v>79</v>
      </c>
    </row>
    <row r="102" spans="1:9">
      <c r="F102" s="1" t="s">
        <v>80</v>
      </c>
    </row>
    <row r="104" spans="1:9">
      <c r="A104" s="24" t="s">
        <v>35</v>
      </c>
      <c r="B104" s="24" t="s">
        <v>35</v>
      </c>
      <c r="C104" s="24" t="s">
        <v>28</v>
      </c>
      <c r="D104" s="24" t="s">
        <v>28</v>
      </c>
    </row>
    <row r="105" spans="1:9">
      <c r="A105" s="24" t="s">
        <v>36</v>
      </c>
      <c r="B105" s="24" t="s">
        <v>36</v>
      </c>
      <c r="C105" s="24" t="s">
        <v>23</v>
      </c>
      <c r="D105" s="24" t="s">
        <v>23</v>
      </c>
    </row>
    <row r="106" spans="1:9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9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9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81</v>
      </c>
      <c r="G108" s="36" t="s">
        <v>84</v>
      </c>
      <c r="H108" s="5"/>
      <c r="I108" s="6"/>
    </row>
    <row r="109" spans="1:9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85</v>
      </c>
    </row>
    <row r="110" spans="1:9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86</v>
      </c>
    </row>
    <row r="111" spans="1:9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83</v>
      </c>
      <c r="G111" s="38" t="s">
        <v>87</v>
      </c>
      <c r="H111" s="10"/>
      <c r="I111" s="11"/>
    </row>
    <row r="112" spans="1:9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96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97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82</v>
      </c>
    </row>
    <row r="118" spans="1:9">
      <c r="A118" s="16" t="s">
        <v>88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89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81</v>
      </c>
      <c r="I124" s="1" t="s">
        <v>90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92</v>
      </c>
    </row>
    <row r="126" spans="1:9">
      <c r="A126" s="20">
        <v>2</v>
      </c>
      <c r="B126" s="26">
        <v>5</v>
      </c>
      <c r="C126" s="27" t="s">
        <v>91</v>
      </c>
      <c r="D126" s="26">
        <v>200</v>
      </c>
      <c r="H126" s="41" t="s">
        <v>87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93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94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95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82</v>
      </c>
    </row>
    <row r="134" spans="1:7">
      <c r="A134" s="16" t="s">
        <v>98</v>
      </c>
    </row>
    <row r="136" spans="1:7">
      <c r="D136" s="1" t="s">
        <v>99</v>
      </c>
    </row>
    <row r="137" spans="1:7">
      <c r="B137" s="1">
        <f>C131-C127</f>
        <v>44</v>
      </c>
      <c r="D137" s="1" t="s">
        <v>100</v>
      </c>
    </row>
    <row r="138" spans="1:7">
      <c r="B138" s="1" t="s">
        <v>87</v>
      </c>
    </row>
    <row r="140" spans="1:7">
      <c r="B140" s="1" t="s">
        <v>101</v>
      </c>
    </row>
    <row r="141" spans="1:7">
      <c r="B141" s="1" t="s">
        <v>102</v>
      </c>
    </row>
    <row r="143" spans="1:7">
      <c r="A143" s="16" t="s">
        <v>103</v>
      </c>
    </row>
    <row r="145" spans="1:11">
      <c r="A145" s="1" t="s">
        <v>104</v>
      </c>
    </row>
    <row r="146" spans="1:11">
      <c r="B146" s="1" t="s">
        <v>110</v>
      </c>
      <c r="H146" s="1" t="s">
        <v>109</v>
      </c>
    </row>
    <row r="147" spans="1:11">
      <c r="B147" s="1" t="s">
        <v>105</v>
      </c>
      <c r="H147" s="12" t="s">
        <v>108</v>
      </c>
    </row>
    <row r="148" spans="1:11">
      <c r="B148" s="1" t="s">
        <v>106</v>
      </c>
    </row>
    <row r="149" spans="1:11">
      <c r="B149" s="1" t="s">
        <v>107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59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59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81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111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112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113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82</v>
      </c>
    </row>
    <row r="165" spans="1:8">
      <c r="A165" s="16" t="s">
        <v>115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111</v>
      </c>
      <c r="E171" s="5"/>
      <c r="F171" s="5"/>
      <c r="G171" s="5"/>
      <c r="H171" s="6"/>
    </row>
    <row r="172" spans="1:8" ht="17" thickBot="1">
      <c r="D172" s="9" t="s">
        <v>114</v>
      </c>
      <c r="E172" s="10"/>
      <c r="F172" s="10"/>
      <c r="G172" s="10"/>
      <c r="H172" s="11"/>
    </row>
    <row r="174" spans="1:8">
      <c r="A174" s="16" t="s">
        <v>116</v>
      </c>
    </row>
    <row r="176" spans="1:8">
      <c r="A176" s="1" t="s">
        <v>117</v>
      </c>
    </row>
    <row r="177" spans="1:9">
      <c r="A177" s="1" t="s">
        <v>118</v>
      </c>
    </row>
    <row r="179" spans="1:9">
      <c r="A179" s="1" t="s">
        <v>119</v>
      </c>
    </row>
    <row r="180" spans="1:9">
      <c r="G180" s="1" t="s">
        <v>120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121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122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123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124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81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125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126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127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82</v>
      </c>
    </row>
    <row r="195" spans="1:10">
      <c r="A195" s="12" t="s">
        <v>129</v>
      </c>
    </row>
    <row r="196" spans="1:10">
      <c r="A196" s="1" t="s">
        <v>130</v>
      </c>
      <c r="F196" s="1" t="s">
        <v>128</v>
      </c>
    </row>
    <row r="197" spans="1:10">
      <c r="A197" s="1" t="s">
        <v>131</v>
      </c>
    </row>
    <row r="198" spans="1:10">
      <c r="A198" s="1" t="s">
        <v>132</v>
      </c>
    </row>
    <row r="199" spans="1:10" ht="17" thickBot="1"/>
    <row r="200" spans="1:10">
      <c r="B200" s="260">
        <f>40/(12)</f>
        <v>3.3333333333333335</v>
      </c>
      <c r="G200" s="36" t="s">
        <v>135</v>
      </c>
      <c r="H200" s="5"/>
      <c r="I200" s="5"/>
      <c r="J200" s="6"/>
    </row>
    <row r="201" spans="1:10" ht="17" thickBot="1">
      <c r="B201" s="260"/>
      <c r="G201" s="38" t="s">
        <v>136</v>
      </c>
      <c r="H201" s="10"/>
      <c r="I201" s="10"/>
      <c r="J201" s="11"/>
    </row>
    <row r="203" spans="1:10">
      <c r="A203" s="54" t="s">
        <v>133</v>
      </c>
    </row>
    <row r="204" spans="1:10">
      <c r="A204" s="1" t="s">
        <v>134</v>
      </c>
    </row>
    <row r="205" spans="1:10">
      <c r="A205" s="1" t="s">
        <v>137</v>
      </c>
    </row>
    <row r="207" spans="1:10">
      <c r="A207" s="16" t="s">
        <v>138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81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82</v>
      </c>
    </row>
    <row r="222" spans="1:6" ht="17" thickBot="1"/>
    <row r="223" spans="1:6">
      <c r="A223" s="36" t="s">
        <v>139</v>
      </c>
      <c r="B223" s="55"/>
      <c r="C223" s="55"/>
      <c r="D223" s="55"/>
      <c r="E223" s="55"/>
      <c r="F223" s="56"/>
    </row>
    <row r="224" spans="1:6">
      <c r="A224" s="37" t="s">
        <v>140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141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142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143</v>
      </c>
      <c r="B228" s="12"/>
      <c r="C228" s="12"/>
      <c r="D228" s="12"/>
      <c r="E228" s="12"/>
      <c r="F228" s="57"/>
    </row>
    <row r="229" spans="1:7" ht="17" thickBot="1">
      <c r="A229" s="38" t="s">
        <v>144</v>
      </c>
      <c r="B229" s="58"/>
      <c r="C229" s="58"/>
      <c r="D229" s="58"/>
      <c r="E229" s="58"/>
      <c r="F229" s="59"/>
    </row>
    <row r="231" spans="1:7">
      <c r="A231" s="16" t="s">
        <v>145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146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147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81</v>
      </c>
      <c r="G237" s="1" t="s">
        <v>148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149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150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151</v>
      </c>
    </row>
    <row r="245" spans="1:7" ht="17" thickBot="1">
      <c r="C245" s="23" t="s">
        <v>82</v>
      </c>
      <c r="G245" s="1" t="s">
        <v>152</v>
      </c>
    </row>
    <row r="246" spans="1:7">
      <c r="G246" s="261">
        <f>1/G242</f>
        <v>0.72</v>
      </c>
    </row>
    <row r="247" spans="1:7">
      <c r="G247" s="261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L259"/>
  <sheetViews>
    <sheetView rightToLeft="1" topLeftCell="A76" zoomScale="253" zoomScaleNormal="310" workbookViewId="0">
      <selection sqref="A1:H5"/>
    </sheetView>
  </sheetViews>
  <sheetFormatPr baseColWidth="10" defaultRowHeight="16"/>
  <cols>
    <col min="1" max="16384" width="10.83203125" style="1"/>
  </cols>
  <sheetData>
    <row r="1" spans="1:8">
      <c r="A1" s="4" t="s">
        <v>153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154</v>
      </c>
      <c r="H2" s="8"/>
    </row>
    <row r="3" spans="1:8">
      <c r="A3" s="7"/>
      <c r="C3" s="1" t="s">
        <v>155</v>
      </c>
      <c r="H3" s="8"/>
    </row>
    <row r="4" spans="1:8">
      <c r="A4" s="7"/>
      <c r="C4" s="1" t="s">
        <v>156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186</v>
      </c>
    </row>
    <row r="8" spans="1:8">
      <c r="A8" s="1" t="s">
        <v>187</v>
      </c>
    </row>
    <row r="11" spans="1:8">
      <c r="A11" s="13" t="s">
        <v>188</v>
      </c>
      <c r="B11" s="3"/>
      <c r="C11" s="3"/>
      <c r="D11" s="3"/>
      <c r="E11" s="3"/>
      <c r="F11" s="3"/>
      <c r="G11" s="3"/>
      <c r="H11" s="3"/>
    </row>
    <row r="12" spans="1:8">
      <c r="A12" s="1" t="s">
        <v>157</v>
      </c>
    </row>
    <row r="13" spans="1:8">
      <c r="A13" s="1" t="s">
        <v>158</v>
      </c>
    </row>
    <row r="14" spans="1:8">
      <c r="A14" s="1" t="s">
        <v>159</v>
      </c>
    </row>
    <row r="16" spans="1:8">
      <c r="B16" s="14"/>
      <c r="C16" s="14" t="s">
        <v>162</v>
      </c>
      <c r="D16" s="14" t="s">
        <v>163</v>
      </c>
    </row>
    <row r="17" spans="1:8">
      <c r="B17" s="14" t="s">
        <v>160</v>
      </c>
      <c r="C17" s="14">
        <v>200</v>
      </c>
      <c r="D17" s="14">
        <v>100</v>
      </c>
    </row>
    <row r="18" spans="1:8">
      <c r="B18" s="14" t="s">
        <v>161</v>
      </c>
      <c r="C18" s="14">
        <v>10</v>
      </c>
      <c r="D18" s="14">
        <v>20</v>
      </c>
    </row>
    <row r="20" spans="1:8">
      <c r="A20" s="60" t="s">
        <v>177</v>
      </c>
      <c r="B20" s="61"/>
      <c r="C20" s="61"/>
      <c r="D20" s="61"/>
      <c r="E20" s="61"/>
      <c r="F20" s="61"/>
      <c r="G20" s="61"/>
      <c r="H20" s="61"/>
    </row>
    <row r="22" spans="1:8">
      <c r="A22" s="1" t="s">
        <v>167</v>
      </c>
    </row>
    <row r="23" spans="1:8">
      <c r="A23" s="1" t="s">
        <v>164</v>
      </c>
      <c r="B23" s="1" t="s">
        <v>189</v>
      </c>
    </row>
    <row r="24" spans="1:8">
      <c r="A24" s="1" t="s">
        <v>166</v>
      </c>
      <c r="B24" s="1" t="s">
        <v>165</v>
      </c>
    </row>
    <row r="25" spans="1:8">
      <c r="A25" s="1" t="s">
        <v>168</v>
      </c>
      <c r="B25" s="1" t="s">
        <v>169</v>
      </c>
    </row>
    <row r="27" spans="1:8">
      <c r="A27" s="54" t="s">
        <v>190</v>
      </c>
    </row>
    <row r="28" spans="1:8">
      <c r="D28" s="24" t="s">
        <v>192</v>
      </c>
    </row>
    <row r="29" spans="1:8">
      <c r="A29" s="64"/>
      <c r="B29" s="65" t="s">
        <v>162</v>
      </c>
      <c r="C29" s="67" t="s">
        <v>163</v>
      </c>
      <c r="D29" s="24" t="s">
        <v>193</v>
      </c>
    </row>
    <row r="30" spans="1:8">
      <c r="A30" s="66" t="s">
        <v>160</v>
      </c>
      <c r="B30" s="63">
        <v>200</v>
      </c>
      <c r="C30" s="68">
        <v>100</v>
      </c>
      <c r="D30" s="24">
        <f>B30/C30</f>
        <v>2</v>
      </c>
    </row>
    <row r="31" spans="1:8">
      <c r="A31" s="66" t="s">
        <v>191</v>
      </c>
      <c r="B31" s="262">
        <v>500</v>
      </c>
      <c r="C31" s="263"/>
      <c r="D31" s="21"/>
    </row>
    <row r="32" spans="1:8">
      <c r="A32" s="24" t="s">
        <v>204</v>
      </c>
      <c r="B32" s="24">
        <f>200*500</f>
        <v>100000</v>
      </c>
      <c r="C32" s="24">
        <f>100*500</f>
        <v>50000</v>
      </c>
      <c r="D32" s="21"/>
    </row>
    <row r="34" spans="1:12">
      <c r="A34" s="1" t="s">
        <v>203</v>
      </c>
    </row>
    <row r="35" spans="1:12">
      <c r="A35" s="1" t="s">
        <v>194</v>
      </c>
    </row>
    <row r="36" spans="1:12">
      <c r="B36" s="1">
        <f>200/100</f>
        <v>2</v>
      </c>
      <c r="C36" s="1" t="s">
        <v>195</v>
      </c>
    </row>
    <row r="37" spans="1:12">
      <c r="A37" s="1" t="s">
        <v>196</v>
      </c>
    </row>
    <row r="39" spans="1:12">
      <c r="A39" s="1" t="s">
        <v>197</v>
      </c>
    </row>
    <row r="42" spans="1:12">
      <c r="A42" s="1" t="s">
        <v>198</v>
      </c>
    </row>
    <row r="43" spans="1:12">
      <c r="A43" s="21" t="s">
        <v>199</v>
      </c>
      <c r="B43" s="1" t="s">
        <v>200</v>
      </c>
    </row>
    <row r="44" spans="1:12">
      <c r="A44" s="21" t="s">
        <v>201</v>
      </c>
      <c r="B44" s="1" t="s">
        <v>202</v>
      </c>
    </row>
    <row r="45" spans="1:12">
      <c r="A45" s="21"/>
    </row>
    <row r="46" spans="1:12">
      <c r="A46" s="54" t="s">
        <v>205</v>
      </c>
      <c r="J46" s="73" t="s">
        <v>225</v>
      </c>
      <c r="K46" s="73"/>
      <c r="L46" s="73"/>
    </row>
    <row r="47" spans="1:12">
      <c r="D47" s="69" t="s">
        <v>192</v>
      </c>
      <c r="J47" s="12" t="s">
        <v>213</v>
      </c>
    </row>
    <row r="48" spans="1:12">
      <c r="A48" s="64"/>
      <c r="B48" s="65" t="s">
        <v>162</v>
      </c>
      <c r="C48" s="67" t="s">
        <v>163</v>
      </c>
      <c r="D48" s="69" t="s">
        <v>193</v>
      </c>
      <c r="J48" s="1" t="s">
        <v>214</v>
      </c>
      <c r="L48" s="1" t="s">
        <v>201</v>
      </c>
    </row>
    <row r="49" spans="1:12">
      <c r="A49" s="66" t="s">
        <v>161</v>
      </c>
      <c r="B49" s="63">
        <v>10</v>
      </c>
      <c r="C49" s="68">
        <v>20</v>
      </c>
      <c r="D49" s="26">
        <f>B49/C49</f>
        <v>0.5</v>
      </c>
      <c r="J49" s="1" t="s">
        <v>216</v>
      </c>
      <c r="K49" s="1" t="s">
        <v>215</v>
      </c>
    </row>
    <row r="50" spans="1:12">
      <c r="A50" s="66" t="s">
        <v>191</v>
      </c>
      <c r="B50" s="262">
        <v>100</v>
      </c>
      <c r="C50" s="263"/>
      <c r="D50" s="21"/>
      <c r="J50" s="1" t="s">
        <v>217</v>
      </c>
      <c r="K50" s="1" t="s">
        <v>218</v>
      </c>
    </row>
    <row r="51" spans="1:12">
      <c r="A51" s="24" t="s">
        <v>204</v>
      </c>
      <c r="B51" s="72">
        <v>1000</v>
      </c>
      <c r="C51" s="24">
        <f>C49*B50</f>
        <v>2000</v>
      </c>
      <c r="D51" s="21"/>
    </row>
    <row r="52" spans="1:12">
      <c r="J52" s="12" t="s">
        <v>219</v>
      </c>
    </row>
    <row r="53" spans="1:12">
      <c r="A53" s="1" t="s">
        <v>206</v>
      </c>
      <c r="J53" s="12" t="s">
        <v>220</v>
      </c>
    </row>
    <row r="54" spans="1:12">
      <c r="A54" s="12" t="s">
        <v>194</v>
      </c>
      <c r="B54" s="12"/>
      <c r="C54" s="12"/>
      <c r="J54" s="1" t="s">
        <v>199</v>
      </c>
      <c r="K54" s="1" t="s">
        <v>221</v>
      </c>
    </row>
    <row r="55" spans="1:12">
      <c r="C55" s="70">
        <v>0.5</v>
      </c>
      <c r="D55" s="1" t="s">
        <v>207</v>
      </c>
      <c r="J55" s="1" t="s">
        <v>82</v>
      </c>
      <c r="K55" s="1" t="s">
        <v>222</v>
      </c>
    </row>
    <row r="56" spans="1:12">
      <c r="J56" s="1" t="s">
        <v>217</v>
      </c>
    </row>
    <row r="57" spans="1:12">
      <c r="A57" s="1" t="s">
        <v>204</v>
      </c>
      <c r="J57" s="1" t="s">
        <v>199</v>
      </c>
      <c r="L57" s="1" t="s">
        <v>223</v>
      </c>
    </row>
    <row r="58" spans="1:12">
      <c r="A58" s="1" t="s">
        <v>208</v>
      </c>
      <c r="J58" s="1" t="s">
        <v>82</v>
      </c>
      <c r="L58" s="1" t="s">
        <v>224</v>
      </c>
    </row>
    <row r="59" spans="1:12">
      <c r="A59" s="1" t="s">
        <v>209</v>
      </c>
    </row>
    <row r="60" spans="1:12">
      <c r="J60" s="12" t="s">
        <v>226</v>
      </c>
    </row>
    <row r="61" spans="1:12">
      <c r="A61" s="1" t="s">
        <v>82</v>
      </c>
      <c r="C61" s="71">
        <v>2000</v>
      </c>
      <c r="D61" s="1" t="s">
        <v>210</v>
      </c>
    </row>
    <row r="62" spans="1:12">
      <c r="A62" s="21" t="s">
        <v>199</v>
      </c>
      <c r="C62" s="71">
        <v>1000</v>
      </c>
      <c r="D62" s="1" t="s">
        <v>211</v>
      </c>
    </row>
    <row r="63" spans="1:12">
      <c r="A63" s="21"/>
    </row>
    <row r="64" spans="1:12">
      <c r="A64" s="2" t="s">
        <v>212</v>
      </c>
    </row>
    <row r="65" spans="1:8">
      <c r="A65" s="21"/>
    </row>
    <row r="66" spans="1:8">
      <c r="A66" s="21"/>
    </row>
    <row r="67" spans="1:8">
      <c r="A67" s="62" t="s">
        <v>178</v>
      </c>
      <c r="B67" s="61"/>
      <c r="C67" s="61"/>
      <c r="D67" s="61"/>
      <c r="E67" s="61"/>
      <c r="F67" s="61"/>
      <c r="G67" s="61"/>
      <c r="H67" s="61"/>
    </row>
    <row r="68" spans="1:8">
      <c r="A68" s="1" t="s">
        <v>170</v>
      </c>
    </row>
    <row r="69" spans="1:8">
      <c r="A69" s="1" t="s">
        <v>164</v>
      </c>
      <c r="B69" s="1" t="s">
        <v>172</v>
      </c>
    </row>
    <row r="70" spans="1:8">
      <c r="A70" s="1" t="s">
        <v>166</v>
      </c>
      <c r="B70" s="1" t="s">
        <v>171</v>
      </c>
    </row>
    <row r="71" spans="1:8">
      <c r="A71" s="1" t="s">
        <v>173</v>
      </c>
      <c r="B71" s="1" t="s">
        <v>174</v>
      </c>
    </row>
    <row r="72" spans="1:8">
      <c r="B72" s="1" t="s">
        <v>175</v>
      </c>
    </row>
    <row r="73" spans="1:8">
      <c r="B73" s="1" t="s">
        <v>176</v>
      </c>
    </row>
    <row r="74" spans="1:8">
      <c r="F74" s="24" t="s">
        <v>234</v>
      </c>
      <c r="G74" s="24" t="s">
        <v>235</v>
      </c>
      <c r="H74" s="24" t="s">
        <v>244</v>
      </c>
    </row>
    <row r="75" spans="1:8">
      <c r="C75" s="24" t="s">
        <v>231</v>
      </c>
      <c r="D75" s="24" t="s">
        <v>232</v>
      </c>
      <c r="E75" s="24" t="s">
        <v>233</v>
      </c>
      <c r="F75" s="75" t="s">
        <v>229</v>
      </c>
      <c r="G75" s="75" t="s">
        <v>230</v>
      </c>
      <c r="H75" s="24" t="s">
        <v>215</v>
      </c>
    </row>
    <row r="76" spans="1:8">
      <c r="B76" s="74"/>
      <c r="C76" s="74" t="s">
        <v>162</v>
      </c>
      <c r="D76" s="74" t="s">
        <v>163</v>
      </c>
      <c r="E76" s="14" t="s">
        <v>191</v>
      </c>
      <c r="F76" s="24" t="s">
        <v>199</v>
      </c>
      <c r="G76" s="24" t="s">
        <v>82</v>
      </c>
      <c r="H76" s="24" t="s">
        <v>201</v>
      </c>
    </row>
    <row r="77" spans="1:8">
      <c r="A77" s="14" t="s">
        <v>227</v>
      </c>
      <c r="B77" s="14" t="s">
        <v>160</v>
      </c>
      <c r="C77" s="14">
        <v>200</v>
      </c>
      <c r="D77" s="14">
        <v>100</v>
      </c>
      <c r="E77" s="14">
        <v>500</v>
      </c>
      <c r="F77" s="24">
        <f>C77*E77</f>
        <v>100000</v>
      </c>
      <c r="G77" s="24">
        <f>D77*E77</f>
        <v>50000</v>
      </c>
      <c r="H77" s="24">
        <f>C77/D77</f>
        <v>2</v>
      </c>
    </row>
    <row r="78" spans="1:8">
      <c r="A78" s="14" t="s">
        <v>228</v>
      </c>
      <c r="B78" s="14" t="s">
        <v>161</v>
      </c>
      <c r="C78" s="14">
        <v>10</v>
      </c>
      <c r="D78" s="14">
        <v>20</v>
      </c>
      <c r="E78" s="14">
        <v>100</v>
      </c>
      <c r="F78" s="24">
        <f>C78*E78</f>
        <v>1000</v>
      </c>
      <c r="G78" s="24">
        <f>D78*E78</f>
        <v>2000</v>
      </c>
      <c r="H78" s="26">
        <f>C78/D78</f>
        <v>0.5</v>
      </c>
    </row>
    <row r="79" spans="1:8">
      <c r="D79" s="1" t="s">
        <v>236</v>
      </c>
      <c r="F79" s="1" t="s">
        <v>237</v>
      </c>
      <c r="G79" s="264" t="s">
        <v>238</v>
      </c>
      <c r="H79" s="264"/>
    </row>
    <row r="81" spans="1:9">
      <c r="A81" s="1" t="s">
        <v>239</v>
      </c>
    </row>
    <row r="82" spans="1:9">
      <c r="A82" s="1" t="s">
        <v>240</v>
      </c>
    </row>
    <row r="83" spans="1:9">
      <c r="A83" s="1" t="s">
        <v>241</v>
      </c>
    </row>
    <row r="85" spans="1:9">
      <c r="A85" s="1" t="s">
        <v>242</v>
      </c>
      <c r="F85" s="21"/>
    </row>
    <row r="86" spans="1:9">
      <c r="A86" s="1" t="s">
        <v>243</v>
      </c>
      <c r="F86" s="21"/>
    </row>
    <row r="88" spans="1:9">
      <c r="A88" s="1" t="s">
        <v>245</v>
      </c>
    </row>
    <row r="89" spans="1:9">
      <c r="A89" s="1" t="s">
        <v>246</v>
      </c>
    </row>
    <row r="91" spans="1:9">
      <c r="A91" s="1" t="s">
        <v>255</v>
      </c>
    </row>
    <row r="92" spans="1:9">
      <c r="A92" s="1" t="s">
        <v>256</v>
      </c>
    </row>
    <row r="93" spans="1:9">
      <c r="A93" s="1" t="s">
        <v>257</v>
      </c>
    </row>
    <row r="94" spans="1:9">
      <c r="A94" s="1" t="s">
        <v>258</v>
      </c>
    </row>
    <row r="96" spans="1:9">
      <c r="A96" s="1" t="s">
        <v>259</v>
      </c>
      <c r="G96" s="1" t="s">
        <v>252</v>
      </c>
      <c r="I96" s="1" t="s">
        <v>247</v>
      </c>
    </row>
    <row r="97" spans="1:11">
      <c r="A97" s="1" t="s">
        <v>260</v>
      </c>
      <c r="G97" s="1" t="s">
        <v>253</v>
      </c>
      <c r="I97" s="1" t="s">
        <v>248</v>
      </c>
    </row>
    <row r="98" spans="1:11">
      <c r="A98" s="1" t="s">
        <v>261</v>
      </c>
      <c r="G98" s="1" t="s">
        <v>254</v>
      </c>
      <c r="I98" s="1" t="s">
        <v>249</v>
      </c>
    </row>
    <row r="99" spans="1:11">
      <c r="D99" s="1" t="s">
        <v>262</v>
      </c>
      <c r="I99" s="1" t="s">
        <v>250</v>
      </c>
    </row>
    <row r="100" spans="1:11">
      <c r="K100" s="1" t="s">
        <v>251</v>
      </c>
    </row>
    <row r="102" spans="1:11">
      <c r="A102" s="62" t="s">
        <v>266</v>
      </c>
      <c r="B102" s="61"/>
      <c r="C102" s="61"/>
      <c r="D102" s="61"/>
      <c r="E102" s="61"/>
      <c r="F102" s="61"/>
      <c r="G102" s="61"/>
      <c r="H102" s="61"/>
    </row>
    <row r="108" spans="1:11">
      <c r="A108" s="21"/>
    </row>
    <row r="109" spans="1:11">
      <c r="A109" s="21"/>
    </row>
    <row r="120" spans="1:8">
      <c r="A120" s="1" t="s">
        <v>263</v>
      </c>
    </row>
    <row r="121" spans="1:8">
      <c r="A121" s="1" t="s">
        <v>264</v>
      </c>
    </row>
    <row r="124" spans="1:8">
      <c r="A124" s="1" t="s">
        <v>265</v>
      </c>
    </row>
    <row r="127" spans="1:8">
      <c r="A127" s="62" t="s">
        <v>179</v>
      </c>
      <c r="B127" s="61"/>
      <c r="C127" s="61"/>
      <c r="D127" s="61"/>
      <c r="E127" s="61"/>
      <c r="F127" s="61"/>
      <c r="G127" s="61"/>
      <c r="H127" s="61"/>
    </row>
    <row r="129" spans="1:10">
      <c r="A129" s="1" t="s">
        <v>267</v>
      </c>
    </row>
    <row r="130" spans="1:10">
      <c r="A130" s="1" t="s">
        <v>268</v>
      </c>
    </row>
    <row r="131" spans="1:10">
      <c r="A131" s="1" t="s">
        <v>269</v>
      </c>
    </row>
    <row r="132" spans="1:10">
      <c r="A132" s="1" t="s">
        <v>270</v>
      </c>
    </row>
    <row r="134" spans="1:10">
      <c r="B134" s="76" t="s">
        <v>276</v>
      </c>
      <c r="C134" s="14" t="s">
        <v>272</v>
      </c>
      <c r="D134" s="14"/>
      <c r="F134" s="15" t="s">
        <v>277</v>
      </c>
      <c r="G134" s="14" t="s">
        <v>272</v>
      </c>
      <c r="H134" s="14"/>
    </row>
    <row r="135" spans="1:10">
      <c r="B135" s="14" t="s">
        <v>271</v>
      </c>
      <c r="C135" s="14" t="s">
        <v>273</v>
      </c>
      <c r="D135" s="14" t="s">
        <v>275</v>
      </c>
      <c r="F135" s="14" t="s">
        <v>271</v>
      </c>
      <c r="G135" s="14" t="s">
        <v>278</v>
      </c>
      <c r="H135" s="14" t="s">
        <v>275</v>
      </c>
    </row>
    <row r="136" spans="1:10">
      <c r="B136" s="14"/>
      <c r="C136" s="14" t="s">
        <v>274</v>
      </c>
      <c r="D136" s="14" t="s">
        <v>273</v>
      </c>
      <c r="F136" s="14"/>
      <c r="G136" s="14" t="s">
        <v>274</v>
      </c>
      <c r="H136" s="14" t="s">
        <v>278</v>
      </c>
    </row>
    <row r="137" spans="1:10">
      <c r="B137" s="76">
        <v>100</v>
      </c>
      <c r="C137" s="14">
        <v>20</v>
      </c>
      <c r="D137" s="14">
        <f>C137*B137</f>
        <v>2000</v>
      </c>
      <c r="F137" s="15">
        <f>H137/G137</f>
        <v>10</v>
      </c>
      <c r="G137" s="14">
        <v>100</v>
      </c>
      <c r="H137" s="14">
        <f>3000-2000</f>
        <v>1000</v>
      </c>
      <c r="J137" s="1" t="s">
        <v>279</v>
      </c>
    </row>
    <row r="143" spans="1:10">
      <c r="A143" s="1" t="s">
        <v>280</v>
      </c>
    </row>
    <row r="144" spans="1:10">
      <c r="B144" s="1">
        <v>100</v>
      </c>
      <c r="C144" s="1" t="s">
        <v>281</v>
      </c>
    </row>
    <row r="145" spans="1:8">
      <c r="B145" s="1">
        <v>10</v>
      </c>
      <c r="C145" s="1" t="s">
        <v>282</v>
      </c>
    </row>
    <row r="146" spans="1:8">
      <c r="C146" s="1" t="s">
        <v>283</v>
      </c>
    </row>
    <row r="148" spans="1:8">
      <c r="A148" s="62" t="s">
        <v>180</v>
      </c>
      <c r="B148" s="61"/>
      <c r="C148" s="61"/>
      <c r="D148" s="61"/>
      <c r="E148" s="61"/>
      <c r="F148" s="61"/>
      <c r="G148" s="61"/>
      <c r="H148" s="61"/>
    </row>
    <row r="150" spans="1:8">
      <c r="A150" s="1" t="s">
        <v>284</v>
      </c>
    </row>
    <row r="151" spans="1:8">
      <c r="A151" s="1" t="s">
        <v>285</v>
      </c>
    </row>
    <row r="157" spans="1:8">
      <c r="A157" s="21"/>
    </row>
    <row r="158" spans="1:8">
      <c r="A158" s="21"/>
    </row>
    <row r="169" spans="1:8">
      <c r="A169" s="13" t="s">
        <v>286</v>
      </c>
      <c r="B169" s="3"/>
      <c r="C169" s="3"/>
      <c r="D169" s="3"/>
      <c r="E169" s="3"/>
      <c r="F169" s="3"/>
      <c r="G169" s="3"/>
      <c r="H169" s="3"/>
    </row>
    <row r="170" spans="1:8">
      <c r="A170" s="1" t="s">
        <v>288</v>
      </c>
    </row>
    <row r="171" spans="1:8">
      <c r="A171" s="1" t="s">
        <v>289</v>
      </c>
    </row>
    <row r="172" spans="1:8">
      <c r="A172" s="1" t="s">
        <v>290</v>
      </c>
    </row>
    <row r="173" spans="1:8">
      <c r="A173" s="1" t="s">
        <v>181</v>
      </c>
    </row>
    <row r="175" spans="1:8">
      <c r="A175" s="12" t="s">
        <v>182</v>
      </c>
    </row>
    <row r="177" spans="1:7">
      <c r="A177" s="1" t="s">
        <v>287</v>
      </c>
      <c r="F177" s="21" t="s">
        <v>127</v>
      </c>
    </row>
    <row r="179" spans="1:7">
      <c r="A179" s="1" t="s">
        <v>291</v>
      </c>
      <c r="G179" s="1" t="s">
        <v>291</v>
      </c>
    </row>
    <row r="180" spans="1:7">
      <c r="A180" s="1" t="s">
        <v>292</v>
      </c>
      <c r="F180" s="77">
        <v>500</v>
      </c>
      <c r="G180" s="1" t="s">
        <v>294</v>
      </c>
    </row>
    <row r="181" spans="1:7">
      <c r="A181" s="1" t="s">
        <v>293</v>
      </c>
      <c r="G181" s="1" t="s">
        <v>295</v>
      </c>
    </row>
    <row r="185" spans="1:7">
      <c r="C185" s="21" t="s">
        <v>128</v>
      </c>
    </row>
    <row r="186" spans="1:7">
      <c r="D186" s="71">
        <v>1000</v>
      </c>
    </row>
    <row r="188" spans="1:7">
      <c r="A188" s="12" t="s">
        <v>183</v>
      </c>
    </row>
    <row r="190" spans="1:7">
      <c r="A190" s="1" t="s">
        <v>296</v>
      </c>
      <c r="F190" s="21" t="s">
        <v>127</v>
      </c>
    </row>
    <row r="192" spans="1:7">
      <c r="A192" s="1" t="s">
        <v>297</v>
      </c>
      <c r="G192" s="1" t="s">
        <v>297</v>
      </c>
    </row>
    <row r="193" spans="1:7">
      <c r="A193" s="1" t="s">
        <v>298</v>
      </c>
      <c r="F193" s="77">
        <v>1000</v>
      </c>
      <c r="G193" s="1" t="s">
        <v>299</v>
      </c>
    </row>
    <row r="194" spans="1:7">
      <c r="A194" s="1" t="s">
        <v>300</v>
      </c>
      <c r="G194" s="1" t="s">
        <v>301</v>
      </c>
    </row>
    <row r="198" spans="1:7">
      <c r="C198" s="21" t="s">
        <v>128</v>
      </c>
    </row>
    <row r="199" spans="1:7">
      <c r="E199" s="71">
        <v>500</v>
      </c>
    </row>
    <row r="201" spans="1:7">
      <c r="A201" s="1" t="s">
        <v>184</v>
      </c>
    </row>
    <row r="202" spans="1:7">
      <c r="F202" s="21" t="s">
        <v>127</v>
      </c>
    </row>
    <row r="203" spans="1:7">
      <c r="A203" s="1" t="s">
        <v>302</v>
      </c>
      <c r="F203" s="77">
        <v>1000</v>
      </c>
    </row>
    <row r="204" spans="1:7">
      <c r="A204" s="1" t="s">
        <v>303</v>
      </c>
    </row>
    <row r="205" spans="1:7">
      <c r="A205" s="1" t="s">
        <v>304</v>
      </c>
    </row>
    <row r="206" spans="1:7">
      <c r="A206" s="1" t="s">
        <v>305</v>
      </c>
    </row>
    <row r="207" spans="1:7">
      <c r="A207" s="1" t="s">
        <v>306</v>
      </c>
      <c r="F207" s="77">
        <v>500</v>
      </c>
    </row>
    <row r="208" spans="1:7">
      <c r="A208" s="1" t="s">
        <v>307</v>
      </c>
    </row>
    <row r="209" spans="1:6">
      <c r="A209" s="1" t="s">
        <v>308</v>
      </c>
    </row>
    <row r="210" spans="1:6">
      <c r="A210" s="1" t="s">
        <v>309</v>
      </c>
    </row>
    <row r="211" spans="1:6">
      <c r="A211" s="1" t="s">
        <v>310</v>
      </c>
    </row>
    <row r="212" spans="1:6">
      <c r="A212" s="1" t="s">
        <v>311</v>
      </c>
      <c r="C212" s="21" t="s">
        <v>128</v>
      </c>
    </row>
    <row r="213" spans="1:6">
      <c r="A213" s="1" t="s">
        <v>312</v>
      </c>
      <c r="D213" s="71">
        <v>1000</v>
      </c>
      <c r="E213" s="21">
        <v>500</v>
      </c>
    </row>
    <row r="215" spans="1:6">
      <c r="A215" s="1" t="s">
        <v>313</v>
      </c>
    </row>
    <row r="216" spans="1:6">
      <c r="F216" s="21" t="s">
        <v>319</v>
      </c>
    </row>
    <row r="217" spans="1:6">
      <c r="A217" s="1" t="s">
        <v>314</v>
      </c>
      <c r="F217" s="21" t="s">
        <v>127</v>
      </c>
    </row>
    <row r="218" spans="1:6">
      <c r="A218" s="1" t="s">
        <v>315</v>
      </c>
      <c r="F218" s="77"/>
    </row>
    <row r="219" spans="1:6">
      <c r="C219" s="1" t="s">
        <v>316</v>
      </c>
    </row>
    <row r="220" spans="1:6">
      <c r="C220" s="1" t="s">
        <v>317</v>
      </c>
    </row>
    <row r="221" spans="1:6">
      <c r="C221" s="73" t="s">
        <v>318</v>
      </c>
    </row>
    <row r="222" spans="1:6">
      <c r="F222" s="77">
        <v>500</v>
      </c>
    </row>
    <row r="227" spans="1:5">
      <c r="B227" s="21" t="s">
        <v>320</v>
      </c>
      <c r="C227" s="21" t="s">
        <v>128</v>
      </c>
    </row>
    <row r="228" spans="1:5">
      <c r="D228" s="71">
        <v>1000</v>
      </c>
      <c r="E228" s="21">
        <v>500</v>
      </c>
    </row>
    <row r="230" spans="1:5">
      <c r="A230" s="1" t="s">
        <v>185</v>
      </c>
    </row>
    <row r="232" spans="1:5">
      <c r="A232" s="1" t="s">
        <v>321</v>
      </c>
    </row>
    <row r="233" spans="1:5">
      <c r="A233" s="1" t="s">
        <v>322</v>
      </c>
    </row>
    <row r="234" spans="1:5">
      <c r="A234" s="1" t="s">
        <v>323</v>
      </c>
    </row>
    <row r="235" spans="1:5">
      <c r="E235" s="1" t="s">
        <v>324</v>
      </c>
    </row>
    <row r="236" spans="1:5">
      <c r="E236" s="1" t="s">
        <v>325</v>
      </c>
    </row>
    <row r="237" spans="1:5">
      <c r="E237" s="1" t="s">
        <v>326</v>
      </c>
    </row>
    <row r="239" spans="1:5">
      <c r="A239" s="12" t="s">
        <v>327</v>
      </c>
    </row>
    <row r="241" spans="1:9">
      <c r="A241" s="1" t="s">
        <v>331</v>
      </c>
    </row>
    <row r="243" spans="1:9">
      <c r="A243" s="1" t="s">
        <v>328</v>
      </c>
    </row>
    <row r="244" spans="1:9">
      <c r="A244" s="1" t="s">
        <v>329</v>
      </c>
      <c r="E244" s="21" t="s">
        <v>127</v>
      </c>
    </row>
    <row r="245" spans="1:9">
      <c r="A245" s="1" t="s">
        <v>330</v>
      </c>
      <c r="E245" s="77">
        <v>1000</v>
      </c>
    </row>
    <row r="249" spans="1:9">
      <c r="E249" s="77">
        <v>500</v>
      </c>
      <c r="F249" s="1" t="s">
        <v>332</v>
      </c>
    </row>
    <row r="250" spans="1:9">
      <c r="F250" s="1" t="s">
        <v>333</v>
      </c>
    </row>
    <row r="251" spans="1:9">
      <c r="F251" s="78" t="s">
        <v>334</v>
      </c>
      <c r="G251" s="79"/>
      <c r="H251" s="79"/>
      <c r="I251" s="80"/>
    </row>
    <row r="252" spans="1:9">
      <c r="F252" s="81"/>
      <c r="G252" s="82">
        <v>1000</v>
      </c>
      <c r="H252" s="83" t="s">
        <v>335</v>
      </c>
      <c r="I252" s="84"/>
    </row>
    <row r="254" spans="1:9">
      <c r="B254" s="21" t="s">
        <v>128</v>
      </c>
      <c r="F254" s="1" t="s">
        <v>336</v>
      </c>
    </row>
    <row r="255" spans="1:9">
      <c r="C255" s="71">
        <v>1000</v>
      </c>
      <c r="D255" s="21">
        <v>500</v>
      </c>
      <c r="F255" s="1" t="s">
        <v>337</v>
      </c>
    </row>
    <row r="256" spans="1:9">
      <c r="F256" s="78"/>
      <c r="G256" s="79"/>
      <c r="H256" s="79" t="s">
        <v>338</v>
      </c>
      <c r="I256" s="80"/>
    </row>
    <row r="257" spans="1:9">
      <c r="A257" s="1" t="s">
        <v>298</v>
      </c>
      <c r="F257" s="81" t="s">
        <v>339</v>
      </c>
      <c r="G257" s="83"/>
      <c r="H257" s="83"/>
      <c r="I257" s="84"/>
    </row>
    <row r="258" spans="1:9">
      <c r="A258" s="1" t="s">
        <v>341</v>
      </c>
    </row>
    <row r="259" spans="1:9">
      <c r="F259" s="1" t="s">
        <v>340</v>
      </c>
    </row>
  </sheetData>
  <mergeCells count="3">
    <mergeCell ref="B31:C31"/>
    <mergeCell ref="B50:C50"/>
    <mergeCell ref="G79:H7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topLeftCell="A238" zoomScale="245" zoomScaleNormal="100" workbookViewId="0">
      <selection activeCell="G73" sqref="G73"/>
    </sheetView>
  </sheetViews>
  <sheetFormatPr baseColWidth="10" defaultRowHeight="16"/>
  <cols>
    <col min="1" max="16384" width="10.83203125" style="1"/>
  </cols>
  <sheetData>
    <row r="1" spans="1:8">
      <c r="A1" s="4" t="s">
        <v>342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154</v>
      </c>
      <c r="H2" s="8"/>
    </row>
    <row r="3" spans="1:8">
      <c r="A3" s="7"/>
      <c r="C3" s="1" t="s">
        <v>155</v>
      </c>
      <c r="H3" s="8"/>
    </row>
    <row r="4" spans="1:8">
      <c r="A4" s="7"/>
      <c r="C4" s="1" t="s">
        <v>156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387</v>
      </c>
      <c r="B7" s="5"/>
      <c r="C7" s="5"/>
      <c r="D7" s="5"/>
      <c r="E7" s="5"/>
      <c r="F7" s="5"/>
      <c r="G7" s="5"/>
      <c r="H7" s="6"/>
    </row>
    <row r="8" spans="1:8">
      <c r="A8" s="7" t="s">
        <v>388</v>
      </c>
      <c r="H8" s="8"/>
    </row>
    <row r="9" spans="1:8">
      <c r="A9" s="7" t="s">
        <v>389</v>
      </c>
      <c r="H9" s="8"/>
    </row>
    <row r="10" spans="1:8">
      <c r="A10" s="7" t="s">
        <v>390</v>
      </c>
      <c r="H10" s="8"/>
    </row>
    <row r="11" spans="1:8">
      <c r="A11" s="7" t="s">
        <v>391</v>
      </c>
      <c r="H11" s="8"/>
    </row>
    <row r="12" spans="1:8">
      <c r="A12" s="7" t="s">
        <v>392</v>
      </c>
      <c r="H12" s="8"/>
    </row>
    <row r="13" spans="1:8">
      <c r="A13" s="7" t="s">
        <v>393</v>
      </c>
      <c r="H13" s="8"/>
    </row>
    <row r="14" spans="1:8">
      <c r="A14" s="7" t="s">
        <v>394</v>
      </c>
      <c r="H14" s="8"/>
    </row>
    <row r="15" spans="1:8" ht="17" thickBot="1">
      <c r="A15" s="9" t="s">
        <v>395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386</v>
      </c>
      <c r="B17" s="3"/>
      <c r="C17" s="3"/>
      <c r="D17" s="3"/>
      <c r="E17" s="3"/>
      <c r="F17" s="3"/>
      <c r="G17" s="3"/>
      <c r="H17" s="3"/>
    </row>
    <row r="18" spans="1:8">
      <c r="A18" s="1" t="s">
        <v>343</v>
      </c>
    </row>
    <row r="19" spans="1:8">
      <c r="A19" s="1" t="s">
        <v>344</v>
      </c>
    </row>
    <row r="20" spans="1:8">
      <c r="A20" s="1" t="s">
        <v>346</v>
      </c>
    </row>
    <row r="21" spans="1:8">
      <c r="A21" s="1" t="s">
        <v>347</v>
      </c>
    </row>
    <row r="23" spans="1:8">
      <c r="B23" s="14"/>
      <c r="C23" s="24" t="s">
        <v>128</v>
      </c>
      <c r="D23" s="24" t="s">
        <v>127</v>
      </c>
    </row>
    <row r="24" spans="1:8">
      <c r="B24" s="14" t="s">
        <v>345</v>
      </c>
      <c r="C24" s="24">
        <v>500</v>
      </c>
      <c r="D24" s="24">
        <v>200</v>
      </c>
    </row>
    <row r="25" spans="1:8">
      <c r="B25" s="14" t="s">
        <v>348</v>
      </c>
      <c r="C25" s="24">
        <v>100</v>
      </c>
      <c r="D25" s="24">
        <v>80</v>
      </c>
    </row>
    <row r="27" spans="1:8">
      <c r="A27" s="1" t="s">
        <v>349</v>
      </c>
    </row>
    <row r="28" spans="1:8">
      <c r="A28" s="1" t="s">
        <v>350</v>
      </c>
    </row>
    <row r="29" spans="1:8">
      <c r="A29" s="1" t="s">
        <v>351</v>
      </c>
    </row>
    <row r="30" spans="1:8">
      <c r="A30" s="1" t="s">
        <v>352</v>
      </c>
    </row>
    <row r="31" spans="1:8">
      <c r="A31" s="1" t="s">
        <v>353</v>
      </c>
    </row>
    <row r="33" spans="1:8">
      <c r="A33" s="12" t="s">
        <v>354</v>
      </c>
    </row>
    <row r="35" spans="1:8">
      <c r="A35" s="85" t="s">
        <v>350</v>
      </c>
      <c r="B35" s="85"/>
      <c r="C35" s="85"/>
      <c r="D35" s="85"/>
      <c r="E35" s="85"/>
      <c r="F35" s="85"/>
      <c r="G35" s="85"/>
      <c r="H35" s="85"/>
    </row>
    <row r="37" spans="1:8">
      <c r="A37" s="1" t="s">
        <v>397</v>
      </c>
    </row>
    <row r="38" spans="1:8">
      <c r="F38" s="24" t="s">
        <v>402</v>
      </c>
      <c r="G38" s="24" t="s">
        <v>403</v>
      </c>
      <c r="H38" s="24" t="s">
        <v>407</v>
      </c>
    </row>
    <row r="39" spans="1:8">
      <c r="F39" s="24" t="s">
        <v>401</v>
      </c>
      <c r="G39" s="24" t="s">
        <v>404</v>
      </c>
      <c r="H39" s="24" t="s">
        <v>408</v>
      </c>
    </row>
    <row r="40" spans="1:8">
      <c r="B40" s="14"/>
      <c r="C40" s="24" t="s">
        <v>191</v>
      </c>
      <c r="D40" s="24" t="s">
        <v>399</v>
      </c>
      <c r="E40" s="24" t="s">
        <v>400</v>
      </c>
      <c r="F40" s="24" t="s">
        <v>72</v>
      </c>
      <c r="G40" s="24" t="s">
        <v>74</v>
      </c>
      <c r="H40" s="24" t="s">
        <v>409</v>
      </c>
    </row>
    <row r="41" spans="1:8">
      <c r="B41" s="90" t="s">
        <v>398</v>
      </c>
      <c r="C41" s="72">
        <v>400</v>
      </c>
      <c r="D41" s="72">
        <v>500</v>
      </c>
      <c r="E41" s="72">
        <v>200</v>
      </c>
      <c r="F41" s="88">
        <f>400*500</f>
        <v>200000</v>
      </c>
      <c r="G41" s="88">
        <f>400*200</f>
        <v>80000</v>
      </c>
      <c r="H41" s="24">
        <f>200/500</f>
        <v>0.4</v>
      </c>
    </row>
    <row r="42" spans="1:8">
      <c r="B42" s="91" t="s">
        <v>405</v>
      </c>
      <c r="C42" s="72">
        <v>200</v>
      </c>
      <c r="D42" s="72">
        <v>100</v>
      </c>
      <c r="E42" s="72">
        <v>80</v>
      </c>
      <c r="F42" s="89">
        <f>200*100</f>
        <v>20000</v>
      </c>
      <c r="G42" s="89">
        <f>200*80</f>
        <v>16000</v>
      </c>
      <c r="H42" s="24">
        <f>80/100</f>
        <v>0.8</v>
      </c>
    </row>
    <row r="43" spans="1:8" ht="17" thickBot="1">
      <c r="B43" s="94" t="s">
        <v>416</v>
      </c>
      <c r="C43" s="93"/>
      <c r="E43" s="93"/>
      <c r="F43" s="95">
        <f>200000+20000</f>
        <v>220000</v>
      </c>
      <c r="G43" s="95">
        <f>80000+16000</f>
        <v>96000</v>
      </c>
      <c r="H43" s="21"/>
    </row>
    <row r="44" spans="1:8" ht="17" thickTop="1"/>
    <row r="45" spans="1:8">
      <c r="A45" s="1" t="s">
        <v>355</v>
      </c>
    </row>
    <row r="47" spans="1:8">
      <c r="A47" s="1" t="s">
        <v>356</v>
      </c>
    </row>
    <row r="49" spans="1:12">
      <c r="A49" s="1" t="s">
        <v>357</v>
      </c>
    </row>
    <row r="51" spans="1:12">
      <c r="A51" s="1" t="s">
        <v>358</v>
      </c>
    </row>
    <row r="53" spans="1:12">
      <c r="A53" s="1" t="s">
        <v>359</v>
      </c>
    </row>
    <row r="54" spans="1:12">
      <c r="A54" s="1" t="s">
        <v>360</v>
      </c>
    </row>
    <row r="55" spans="1:12">
      <c r="A55" s="1" t="s">
        <v>361</v>
      </c>
    </row>
    <row r="56" spans="1:12">
      <c r="A56" s="1" t="s">
        <v>362</v>
      </c>
    </row>
    <row r="57" spans="1:12">
      <c r="A57" s="1" t="s">
        <v>363</v>
      </c>
    </row>
    <row r="58" spans="1:12">
      <c r="A58" s="1" t="s">
        <v>364</v>
      </c>
    </row>
    <row r="61" spans="1:12">
      <c r="A61" s="96" t="s">
        <v>417</v>
      </c>
      <c r="G61" s="92" t="s">
        <v>405</v>
      </c>
      <c r="L61" s="18" t="s">
        <v>406</v>
      </c>
    </row>
    <row r="62" spans="1:12">
      <c r="A62" s="1" t="s">
        <v>418</v>
      </c>
      <c r="G62" s="1" t="s">
        <v>413</v>
      </c>
      <c r="L62" s="1" t="s">
        <v>410</v>
      </c>
    </row>
    <row r="63" spans="1:12">
      <c r="A63" s="1" t="s">
        <v>419</v>
      </c>
      <c r="G63" s="1" t="s">
        <v>414</v>
      </c>
      <c r="L63" s="1" t="s">
        <v>411</v>
      </c>
    </row>
    <row r="64" spans="1:12">
      <c r="A64" s="1" t="s">
        <v>420</v>
      </c>
      <c r="G64" s="1" t="s">
        <v>415</v>
      </c>
      <c r="L64" s="1" t="s">
        <v>412</v>
      </c>
    </row>
    <row r="65" spans="1:9">
      <c r="A65" s="1" t="s">
        <v>421</v>
      </c>
    </row>
    <row r="66" spans="1:9">
      <c r="A66" s="1" t="s">
        <v>422</v>
      </c>
    </row>
    <row r="67" spans="1:9">
      <c r="A67" s="1" t="s">
        <v>423</v>
      </c>
    </row>
    <row r="68" spans="1:9">
      <c r="A68" s="1" t="s">
        <v>424</v>
      </c>
    </row>
    <row r="69" spans="1:9">
      <c r="A69" s="1" t="s">
        <v>425</v>
      </c>
    </row>
    <row r="70" spans="1:9">
      <c r="A70" s="1" t="s">
        <v>426</v>
      </c>
    </row>
    <row r="71" spans="1:9">
      <c r="A71" s="18" t="s">
        <v>446</v>
      </c>
    </row>
    <row r="73" spans="1:9">
      <c r="C73" s="264"/>
      <c r="D73" s="264"/>
      <c r="E73" s="264"/>
    </row>
    <row r="78" spans="1:9">
      <c r="C78" s="1" t="s">
        <v>427</v>
      </c>
    </row>
    <row r="79" spans="1:9">
      <c r="B79" s="1" t="s">
        <v>447</v>
      </c>
      <c r="C79" s="1" t="s">
        <v>428</v>
      </c>
      <c r="I79" s="1" t="s">
        <v>436</v>
      </c>
    </row>
    <row r="80" spans="1:9">
      <c r="C80" s="1" t="s">
        <v>429</v>
      </c>
      <c r="I80" s="1" t="s">
        <v>437</v>
      </c>
    </row>
    <row r="81" spans="1:9">
      <c r="C81" s="1" t="s">
        <v>430</v>
      </c>
      <c r="I81" s="1" t="s">
        <v>438</v>
      </c>
    </row>
    <row r="82" spans="1:9">
      <c r="C82" s="14"/>
      <c r="D82" s="24" t="s">
        <v>191</v>
      </c>
      <c r="E82" s="24" t="s">
        <v>399</v>
      </c>
      <c r="F82" s="14" t="s">
        <v>431</v>
      </c>
      <c r="I82" s="1" t="s">
        <v>439</v>
      </c>
    </row>
    <row r="83" spans="1:9">
      <c r="C83" s="90" t="s">
        <v>398</v>
      </c>
      <c r="D83" s="72">
        <v>400</v>
      </c>
      <c r="E83" s="72">
        <v>500</v>
      </c>
      <c r="F83" s="97">
        <f>500*400</f>
        <v>200000</v>
      </c>
    </row>
    <row r="84" spans="1:9">
      <c r="C84" s="18"/>
      <c r="D84" s="93"/>
      <c r="E84" s="93"/>
      <c r="F84" s="98"/>
    </row>
    <row r="85" spans="1:9">
      <c r="C85" s="99" t="s">
        <v>432</v>
      </c>
      <c r="D85" s="93"/>
      <c r="E85" s="93"/>
      <c r="F85" s="98"/>
    </row>
    <row r="86" spans="1:9">
      <c r="C86" s="99" t="s">
        <v>433</v>
      </c>
      <c r="D86" s="93"/>
      <c r="E86" s="93"/>
      <c r="F86" s="98"/>
      <c r="I86" s="1" t="s">
        <v>440</v>
      </c>
    </row>
    <row r="87" spans="1:9">
      <c r="C87" s="14"/>
      <c r="D87" s="24" t="s">
        <v>191</v>
      </c>
      <c r="E87" s="24" t="s">
        <v>434</v>
      </c>
      <c r="F87" s="14" t="s">
        <v>435</v>
      </c>
    </row>
    <row r="88" spans="1:9">
      <c r="C88" s="91" t="s">
        <v>405</v>
      </c>
      <c r="D88" s="72">
        <v>200</v>
      </c>
      <c r="E88" s="72">
        <v>80</v>
      </c>
      <c r="F88" s="97">
        <f>200*80</f>
        <v>16000</v>
      </c>
      <c r="I88" s="1" t="s">
        <v>441</v>
      </c>
    </row>
    <row r="91" spans="1:9">
      <c r="A91" s="85" t="s">
        <v>351</v>
      </c>
      <c r="B91" s="85"/>
      <c r="C91" s="85"/>
      <c r="D91" s="85"/>
      <c r="E91" s="85"/>
      <c r="F91" s="85"/>
      <c r="G91" s="85"/>
      <c r="H91" s="85"/>
    </row>
    <row r="93" spans="1:9">
      <c r="A93" s="1" t="s">
        <v>365</v>
      </c>
    </row>
    <row r="94" spans="1:9">
      <c r="A94" s="1" t="s">
        <v>366</v>
      </c>
    </row>
    <row r="114" spans="1:8">
      <c r="B114" s="1" t="s">
        <v>442</v>
      </c>
    </row>
    <row r="115" spans="1:8">
      <c r="B115" s="1" t="s">
        <v>443</v>
      </c>
    </row>
    <row r="116" spans="1:8">
      <c r="B116" s="1" t="s">
        <v>444</v>
      </c>
    </row>
    <row r="118" spans="1:8">
      <c r="B118" s="1" t="s">
        <v>445</v>
      </c>
    </row>
    <row r="122" spans="1:8">
      <c r="A122" s="85" t="s">
        <v>352</v>
      </c>
      <c r="B122" s="85"/>
      <c r="C122" s="85"/>
      <c r="D122" s="85"/>
      <c r="E122" s="85"/>
      <c r="F122" s="85"/>
      <c r="G122" s="85"/>
      <c r="H122" s="85"/>
    </row>
    <row r="124" spans="1:8">
      <c r="A124" s="1" t="s">
        <v>367</v>
      </c>
    </row>
    <row r="125" spans="1:8">
      <c r="A125" s="1" t="s">
        <v>370</v>
      </c>
    </row>
    <row r="126" spans="1:8">
      <c r="A126" s="1" t="s">
        <v>368</v>
      </c>
    </row>
    <row r="127" spans="1:8">
      <c r="A127" s="1" t="s">
        <v>369</v>
      </c>
    </row>
    <row r="131" spans="7:11">
      <c r="G131" s="1" t="s">
        <v>448</v>
      </c>
    </row>
    <row r="132" spans="7:11">
      <c r="G132" s="1" t="s">
        <v>449</v>
      </c>
    </row>
    <row r="133" spans="7:11">
      <c r="G133" s="1" t="s">
        <v>450</v>
      </c>
    </row>
    <row r="134" spans="7:11">
      <c r="G134" s="1" t="s">
        <v>451</v>
      </c>
    </row>
    <row r="135" spans="7:11">
      <c r="G135" s="1" t="s">
        <v>452</v>
      </c>
    </row>
    <row r="137" spans="7:11">
      <c r="G137" s="1" t="s">
        <v>396</v>
      </c>
    </row>
    <row r="138" spans="7:11">
      <c r="G138" s="14"/>
      <c r="H138" s="24" t="s">
        <v>191</v>
      </c>
      <c r="I138" s="24" t="s">
        <v>399</v>
      </c>
      <c r="J138" s="14" t="s">
        <v>431</v>
      </c>
    </row>
    <row r="139" spans="7:11">
      <c r="G139" s="90" t="s">
        <v>398</v>
      </c>
      <c r="H139" s="72">
        <v>400</v>
      </c>
      <c r="I139" s="100">
        <v>500</v>
      </c>
      <c r="J139" s="97">
        <f>500*400</f>
        <v>200000</v>
      </c>
    </row>
    <row r="140" spans="7:11">
      <c r="G140" s="92" t="s">
        <v>405</v>
      </c>
      <c r="H140" s="26">
        <f>9000/100</f>
        <v>90</v>
      </c>
      <c r="I140" s="24">
        <v>100</v>
      </c>
      <c r="J140" s="87">
        <v>9000</v>
      </c>
      <c r="K140" s="1" t="s">
        <v>453</v>
      </c>
    </row>
    <row r="141" spans="7:11">
      <c r="J141" s="97">
        <f>J139+J140</f>
        <v>209000</v>
      </c>
      <c r="K141" s="1" t="s">
        <v>454</v>
      </c>
    </row>
    <row r="143" spans="7:11">
      <c r="G143" s="1" t="s">
        <v>455</v>
      </c>
    </row>
    <row r="144" spans="7:11">
      <c r="G144" s="1" t="s">
        <v>456</v>
      </c>
    </row>
    <row r="145" spans="7:13">
      <c r="G145" s="1" t="s">
        <v>457</v>
      </c>
    </row>
    <row r="146" spans="7:13">
      <c r="G146" s="1" t="s">
        <v>458</v>
      </c>
      <c r="K146" s="1" t="s">
        <v>459</v>
      </c>
    </row>
    <row r="147" spans="7:13">
      <c r="G147" s="1" t="s">
        <v>460</v>
      </c>
    </row>
    <row r="148" spans="7:13">
      <c r="G148" s="1" t="s">
        <v>461</v>
      </c>
    </row>
    <row r="149" spans="7:13">
      <c r="G149" s="1" t="s">
        <v>462</v>
      </c>
      <c r="M149" s="1" t="s">
        <v>463</v>
      </c>
    </row>
    <row r="151" spans="7:13">
      <c r="G151" s="1" t="s">
        <v>464</v>
      </c>
      <c r="I151" s="1">
        <v>200</v>
      </c>
      <c r="J151" s="1" t="s">
        <v>35</v>
      </c>
    </row>
    <row r="152" spans="7:13">
      <c r="G152" s="1" t="s">
        <v>465</v>
      </c>
      <c r="I152" s="1">
        <v>90</v>
      </c>
      <c r="J152" s="1" t="s">
        <v>35</v>
      </c>
    </row>
    <row r="153" spans="7:13">
      <c r="G153" s="1" t="s">
        <v>466</v>
      </c>
      <c r="I153" s="1">
        <f>I151-I152</f>
        <v>110</v>
      </c>
      <c r="J153" s="1" t="s">
        <v>35</v>
      </c>
    </row>
    <row r="155" spans="7:13">
      <c r="G155" s="24"/>
      <c r="H155" s="24" t="s">
        <v>191</v>
      </c>
      <c r="I155" s="24" t="s">
        <v>467</v>
      </c>
    </row>
    <row r="156" spans="7:13">
      <c r="G156" s="69" t="s">
        <v>398</v>
      </c>
      <c r="H156" s="72">
        <v>400</v>
      </c>
      <c r="I156" s="24" t="s">
        <v>128</v>
      </c>
    </row>
    <row r="157" spans="7:13">
      <c r="G157" s="101" t="s">
        <v>405</v>
      </c>
      <c r="H157" s="26">
        <f>9000/100</f>
        <v>90</v>
      </c>
      <c r="I157" s="24" t="s">
        <v>128</v>
      </c>
    </row>
    <row r="158" spans="7:13">
      <c r="G158" s="102" t="s">
        <v>405</v>
      </c>
      <c r="H158" s="102">
        <v>110</v>
      </c>
      <c r="I158" s="24" t="s">
        <v>127</v>
      </c>
    </row>
    <row r="161" spans="1:9">
      <c r="A161" s="85" t="s">
        <v>353</v>
      </c>
      <c r="B161" s="85"/>
      <c r="C161" s="85"/>
      <c r="D161" s="85"/>
      <c r="E161" s="85"/>
      <c r="F161" s="85"/>
      <c r="G161" s="85"/>
      <c r="H161" s="85"/>
    </row>
    <row r="162" spans="1:9">
      <c r="A162" s="1" t="s">
        <v>371</v>
      </c>
    </row>
    <row r="163" spans="1:9">
      <c r="A163" s="1" t="s">
        <v>372</v>
      </c>
    </row>
    <row r="168" spans="1:9">
      <c r="G168" s="1" t="s">
        <v>468</v>
      </c>
    </row>
    <row r="169" spans="1:9">
      <c r="G169" s="1" t="s">
        <v>469</v>
      </c>
    </row>
    <row r="171" spans="1:9">
      <c r="G171" s="1" t="s">
        <v>470</v>
      </c>
    </row>
    <row r="172" spans="1:9">
      <c r="G172" s="1" t="s">
        <v>471</v>
      </c>
    </row>
    <row r="173" spans="1:9">
      <c r="H173" s="77">
        <v>1.25</v>
      </c>
      <c r="I173" s="1" t="s">
        <v>472</v>
      </c>
    </row>
    <row r="175" spans="1:9">
      <c r="G175" s="1" t="s">
        <v>473</v>
      </c>
    </row>
    <row r="176" spans="1:9">
      <c r="G176" s="1" t="s">
        <v>474</v>
      </c>
    </row>
    <row r="177" spans="1:10">
      <c r="G177" s="1" t="s">
        <v>475</v>
      </c>
    </row>
    <row r="178" spans="1:10">
      <c r="G178" s="1" t="s">
        <v>476</v>
      </c>
    </row>
    <row r="179" spans="1:10">
      <c r="G179" s="1" t="s">
        <v>477</v>
      </c>
    </row>
    <row r="180" spans="1:10">
      <c r="G180" s="1" t="s">
        <v>478</v>
      </c>
    </row>
    <row r="182" spans="1:10">
      <c r="G182" s="1" t="s">
        <v>479</v>
      </c>
    </row>
    <row r="183" spans="1:10">
      <c r="G183" s="1" t="s">
        <v>482</v>
      </c>
    </row>
    <row r="184" spans="1:10">
      <c r="G184" s="1" t="s">
        <v>480</v>
      </c>
      <c r="I184" s="1">
        <v>2.5</v>
      </c>
      <c r="J184" s="1" t="s">
        <v>481</v>
      </c>
    </row>
    <row r="187" spans="1:10">
      <c r="A187" s="13" t="s">
        <v>373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374</v>
      </c>
    </row>
    <row r="189" spans="1:10">
      <c r="A189" s="1" t="s">
        <v>483</v>
      </c>
      <c r="G189" s="4" t="s">
        <v>485</v>
      </c>
      <c r="H189" s="5"/>
      <c r="I189" s="6"/>
    </row>
    <row r="190" spans="1:10">
      <c r="A190" s="1" t="s">
        <v>484</v>
      </c>
      <c r="G190" s="7" t="s">
        <v>486</v>
      </c>
      <c r="I190" s="8"/>
    </row>
    <row r="191" spans="1:10">
      <c r="A191" s="1" t="s">
        <v>375</v>
      </c>
      <c r="G191" s="7" t="s">
        <v>487</v>
      </c>
      <c r="I191" s="8"/>
    </row>
    <row r="192" spans="1:10" ht="17" thickBot="1">
      <c r="G192" s="9" t="s">
        <v>488</v>
      </c>
      <c r="H192" s="10"/>
      <c r="I192" s="11"/>
    </row>
    <row r="193" spans="1:17">
      <c r="A193" s="1" t="s">
        <v>349</v>
      </c>
    </row>
    <row r="194" spans="1:17">
      <c r="A194" s="1" t="s">
        <v>376</v>
      </c>
    </row>
    <row r="195" spans="1:17">
      <c r="A195" s="1" t="s">
        <v>377</v>
      </c>
    </row>
    <row r="200" spans="1:17" ht="17" thickBot="1"/>
    <row r="201" spans="1:17">
      <c r="A201" s="85" t="s">
        <v>376</v>
      </c>
      <c r="B201" s="85"/>
      <c r="C201" s="85"/>
      <c r="D201" s="85"/>
      <c r="E201" s="85"/>
      <c r="F201" s="85"/>
      <c r="G201" s="85"/>
      <c r="H201" s="85"/>
      <c r="K201" s="4" t="s">
        <v>483</v>
      </c>
      <c r="L201" s="5"/>
      <c r="M201" s="5"/>
      <c r="N201" s="5"/>
      <c r="O201" s="6"/>
    </row>
    <row r="202" spans="1:17">
      <c r="A202" s="1" t="s">
        <v>378</v>
      </c>
      <c r="K202" s="7" t="s">
        <v>484</v>
      </c>
      <c r="O202" s="8"/>
    </row>
    <row r="203" spans="1:17" ht="17" thickBot="1">
      <c r="A203" s="1" t="s">
        <v>379</v>
      </c>
      <c r="K203" s="9" t="s">
        <v>375</v>
      </c>
      <c r="L203" s="10"/>
      <c r="M203" s="10"/>
      <c r="N203" s="10"/>
      <c r="O203" s="11"/>
    </row>
    <row r="204" spans="1:17">
      <c r="A204" s="1" t="s">
        <v>380</v>
      </c>
    </row>
    <row r="205" spans="1:17">
      <c r="A205" s="1" t="s">
        <v>383</v>
      </c>
      <c r="K205" s="24"/>
      <c r="L205" s="24" t="s">
        <v>503</v>
      </c>
      <c r="M205" s="24" t="s">
        <v>503</v>
      </c>
      <c r="N205" s="14" t="s">
        <v>506</v>
      </c>
      <c r="O205" s="14" t="s">
        <v>508</v>
      </c>
      <c r="P205" s="102" t="s">
        <v>510</v>
      </c>
      <c r="Q205" s="102" t="s">
        <v>512</v>
      </c>
    </row>
    <row r="206" spans="1:17">
      <c r="A206" s="1" t="s">
        <v>381</v>
      </c>
      <c r="K206" s="24" t="s">
        <v>502</v>
      </c>
      <c r="L206" s="26" t="s">
        <v>504</v>
      </c>
      <c r="M206" s="106" t="s">
        <v>505</v>
      </c>
      <c r="N206" s="15" t="s">
        <v>507</v>
      </c>
      <c r="O206" s="107" t="s">
        <v>509</v>
      </c>
      <c r="P206" s="102" t="s">
        <v>511</v>
      </c>
      <c r="Q206" s="102" t="s">
        <v>509</v>
      </c>
    </row>
    <row r="207" spans="1:17">
      <c r="A207" s="1" t="s">
        <v>382</v>
      </c>
      <c r="K207" s="24" t="s">
        <v>128</v>
      </c>
      <c r="L207" s="26">
        <v>4</v>
      </c>
      <c r="M207" s="106">
        <v>2</v>
      </c>
      <c r="N207" s="265">
        <v>2000</v>
      </c>
      <c r="O207" s="267">
        <v>3000</v>
      </c>
      <c r="P207" s="102">
        <f>N207/L207</f>
        <v>500</v>
      </c>
      <c r="Q207" s="102">
        <f>O207/M207</f>
        <v>1500</v>
      </c>
    </row>
    <row r="208" spans="1:17">
      <c r="K208" s="24" t="s">
        <v>127</v>
      </c>
      <c r="L208" s="26">
        <v>1</v>
      </c>
      <c r="M208" s="106">
        <v>5</v>
      </c>
      <c r="N208" s="266"/>
      <c r="O208" s="268"/>
      <c r="P208" s="102">
        <f>N207/L208</f>
        <v>2000</v>
      </c>
      <c r="Q208" s="102">
        <f>O207/M208</f>
        <v>600</v>
      </c>
    </row>
    <row r="214" spans="2:15" ht="17" thickBot="1"/>
    <row r="215" spans="2:15" ht="17" thickBot="1">
      <c r="B215" s="103" t="s">
        <v>513</v>
      </c>
      <c r="C215" s="104"/>
      <c r="D215" s="105"/>
      <c r="G215" s="103" t="s">
        <v>490</v>
      </c>
      <c r="H215" s="104"/>
      <c r="I215" s="105"/>
      <c r="M215" s="103" t="s">
        <v>489</v>
      </c>
      <c r="N215" s="104"/>
      <c r="O215" s="105"/>
    </row>
    <row r="216" spans="2:15">
      <c r="B216" s="1" t="s">
        <v>514</v>
      </c>
      <c r="I216" s="1" t="s">
        <v>498</v>
      </c>
      <c r="M216" s="1" t="s">
        <v>491</v>
      </c>
    </row>
    <row r="217" spans="2:15">
      <c r="B217" s="1" t="s">
        <v>515</v>
      </c>
      <c r="I217" s="1" t="s">
        <v>499</v>
      </c>
      <c r="M217" s="1" t="s">
        <v>492</v>
      </c>
    </row>
    <row r="218" spans="2:15">
      <c r="B218" s="1" t="s">
        <v>516</v>
      </c>
      <c r="M218" s="1" t="s">
        <v>493</v>
      </c>
    </row>
    <row r="219" spans="2:15">
      <c r="N219" s="1" t="s">
        <v>494</v>
      </c>
    </row>
    <row r="221" spans="2:15">
      <c r="M221" s="1" t="s">
        <v>491</v>
      </c>
    </row>
    <row r="222" spans="2:15">
      <c r="M222" s="1" t="s">
        <v>495</v>
      </c>
    </row>
    <row r="223" spans="2:15">
      <c r="M223" s="1" t="s">
        <v>496</v>
      </c>
    </row>
    <row r="224" spans="2:15">
      <c r="N224" s="1" t="s">
        <v>497</v>
      </c>
    </row>
    <row r="234" spans="2:13" ht="17" thickBot="1"/>
    <row r="235" spans="2:13" ht="17" thickBot="1">
      <c r="B235" s="4" t="s">
        <v>517</v>
      </c>
      <c r="C235" s="5"/>
      <c r="D235" s="6"/>
      <c r="H235" s="103" t="s">
        <v>500</v>
      </c>
      <c r="I235" s="104"/>
      <c r="J235" s="104"/>
      <c r="K235" s="104"/>
      <c r="L235" s="104"/>
      <c r="M235" s="105"/>
    </row>
    <row r="236" spans="2:13">
      <c r="B236" s="7" t="s">
        <v>518</v>
      </c>
      <c r="D236" s="8"/>
    </row>
    <row r="237" spans="2:13" ht="17" thickBot="1">
      <c r="B237" s="9" t="s">
        <v>519</v>
      </c>
      <c r="C237" s="10"/>
      <c r="D237" s="11"/>
    </row>
    <row r="240" spans="2:13">
      <c r="H240" s="1" t="s">
        <v>501</v>
      </c>
    </row>
    <row r="253" spans="1:8">
      <c r="A253" s="85" t="s">
        <v>377</v>
      </c>
      <c r="B253" s="85"/>
      <c r="C253" s="85"/>
      <c r="D253" s="85"/>
      <c r="E253" s="85"/>
      <c r="F253" s="85"/>
      <c r="G253" s="85"/>
      <c r="H253" s="85"/>
    </row>
    <row r="254" spans="1:8">
      <c r="A254" s="1" t="s">
        <v>384</v>
      </c>
    </row>
    <row r="255" spans="1:8">
      <c r="A255" s="1" t="s">
        <v>385</v>
      </c>
    </row>
    <row r="256" spans="1:8" ht="17" thickBot="1"/>
    <row r="257" spans="2:13" ht="17" thickBot="1">
      <c r="B257" s="4" t="s">
        <v>517</v>
      </c>
      <c r="C257" s="5"/>
      <c r="D257" s="6"/>
      <c r="H257" s="103" t="s">
        <v>520</v>
      </c>
      <c r="I257" s="104"/>
      <c r="J257" s="104"/>
      <c r="K257" s="104"/>
      <c r="L257" s="104"/>
      <c r="M257" s="105"/>
    </row>
    <row r="258" spans="2:13">
      <c r="B258" s="7" t="s">
        <v>518</v>
      </c>
      <c r="D258" s="8"/>
      <c r="H258" s="1" t="s">
        <v>522</v>
      </c>
    </row>
    <row r="259" spans="2:13" ht="17" thickBot="1">
      <c r="B259" s="9" t="s">
        <v>519</v>
      </c>
      <c r="C259" s="10"/>
      <c r="D259" s="11"/>
      <c r="H259" s="1" t="s">
        <v>521</v>
      </c>
    </row>
    <row r="275" spans="1:8">
      <c r="A275" s="13" t="s">
        <v>523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524</v>
      </c>
    </row>
    <row r="278" spans="1:8">
      <c r="A278" s="1" t="s">
        <v>525</v>
      </c>
    </row>
    <row r="279" spans="1:8">
      <c r="A279" s="1" t="s">
        <v>526</v>
      </c>
    </row>
    <row r="280" spans="1:8">
      <c r="A280" s="1" t="s">
        <v>527</v>
      </c>
    </row>
    <row r="281" spans="1:8">
      <c r="A281" s="1" t="s">
        <v>528</v>
      </c>
    </row>
    <row r="283" spans="1:8">
      <c r="A283" s="1" t="s">
        <v>529</v>
      </c>
    </row>
    <row r="285" spans="1:8">
      <c r="A285" s="1" t="s">
        <v>354</v>
      </c>
    </row>
    <row r="287" spans="1:8">
      <c r="A287" s="1" t="s">
        <v>530</v>
      </c>
    </row>
    <row r="288" spans="1:8">
      <c r="A288" s="1" t="s">
        <v>531</v>
      </c>
    </row>
    <row r="289" spans="1:26">
      <c r="A289" s="1" t="s">
        <v>532</v>
      </c>
    </row>
    <row r="290" spans="1:26">
      <c r="A290" s="1" t="s">
        <v>535</v>
      </c>
    </row>
    <row r="291" spans="1:26">
      <c r="A291" s="1" t="s">
        <v>536</v>
      </c>
    </row>
    <row r="292" spans="1:26">
      <c r="E292" s="21" t="s">
        <v>319</v>
      </c>
    </row>
    <row r="298" spans="1:26">
      <c r="A298" s="86"/>
      <c r="B298" s="86"/>
      <c r="C298" s="86"/>
      <c r="D298" s="86"/>
      <c r="E298" s="86"/>
      <c r="F298" s="86"/>
      <c r="G298" s="86"/>
      <c r="H298" s="86"/>
      <c r="I298" s="86"/>
      <c r="J298" s="86"/>
      <c r="K298" s="86"/>
      <c r="L298" s="86"/>
      <c r="M298" s="86"/>
      <c r="N298" s="86"/>
      <c r="O298" s="86"/>
      <c r="P298" s="86"/>
      <c r="Q298" s="86"/>
      <c r="R298" s="86"/>
      <c r="S298" s="86"/>
      <c r="T298" s="86"/>
      <c r="U298" s="86"/>
      <c r="V298" s="86"/>
      <c r="W298" s="86"/>
      <c r="X298" s="86"/>
      <c r="Y298" s="86"/>
      <c r="Z298" s="86"/>
    </row>
    <row r="299" spans="1:26">
      <c r="A299" s="86"/>
      <c r="B299" s="86"/>
      <c r="C299" s="86"/>
      <c r="D299" s="86"/>
      <c r="E299" s="86"/>
      <c r="F299" s="86"/>
      <c r="G299" s="86"/>
      <c r="H299" s="86"/>
      <c r="I299" s="86"/>
      <c r="J299" s="86"/>
      <c r="K299" s="86"/>
      <c r="L299" s="86"/>
      <c r="M299" s="86"/>
      <c r="N299" s="86"/>
      <c r="O299" s="86"/>
      <c r="P299" s="86"/>
      <c r="Q299" s="86"/>
      <c r="R299" s="86"/>
      <c r="S299" s="86"/>
      <c r="T299" s="86"/>
      <c r="U299" s="86"/>
      <c r="V299" s="86"/>
      <c r="W299" s="86"/>
      <c r="X299" s="86"/>
      <c r="Y299" s="86"/>
      <c r="Z299" s="86"/>
    </row>
    <row r="300" spans="1:26">
      <c r="A300" s="86"/>
      <c r="C300" s="86"/>
      <c r="D300" s="86"/>
      <c r="E300" s="86"/>
      <c r="F300" s="86"/>
      <c r="G300" s="86"/>
      <c r="H300" s="86"/>
      <c r="I300" s="86"/>
      <c r="J300" s="86"/>
      <c r="K300" s="86"/>
      <c r="L300" s="86"/>
      <c r="M300" s="86"/>
      <c r="N300" s="86"/>
      <c r="O300" s="86"/>
      <c r="P300" s="86"/>
      <c r="Q300" s="86"/>
      <c r="R300" s="86"/>
      <c r="S300" s="86"/>
      <c r="T300" s="86"/>
      <c r="U300" s="86"/>
      <c r="V300" s="86"/>
      <c r="W300" s="86"/>
      <c r="X300" s="86"/>
      <c r="Y300" s="86"/>
      <c r="Z300" s="86"/>
    </row>
    <row r="301" spans="1:26">
      <c r="A301" s="86"/>
      <c r="B301" s="1" t="s">
        <v>320</v>
      </c>
      <c r="C301" s="86"/>
      <c r="D301" s="86"/>
      <c r="E301" s="86"/>
      <c r="F301" s="86"/>
      <c r="G301" s="86"/>
      <c r="H301" s="86"/>
      <c r="I301" s="86"/>
      <c r="J301" s="86"/>
      <c r="K301" s="86"/>
      <c r="L301" s="86"/>
      <c r="M301" s="86"/>
      <c r="N301" s="86"/>
      <c r="O301" s="86"/>
      <c r="P301" s="86"/>
      <c r="Q301" s="86"/>
      <c r="R301" s="86"/>
      <c r="S301" s="86"/>
      <c r="T301" s="86"/>
      <c r="U301" s="86"/>
      <c r="V301" s="86"/>
      <c r="W301" s="86"/>
      <c r="X301" s="86"/>
      <c r="Y301" s="86"/>
      <c r="Z301" s="86"/>
    </row>
    <row r="302" spans="1:26">
      <c r="A302" s="86"/>
      <c r="C302" s="86"/>
      <c r="D302" s="86"/>
      <c r="E302" s="86"/>
      <c r="F302" s="86"/>
      <c r="G302" s="86"/>
      <c r="H302" s="86"/>
      <c r="I302" s="86"/>
      <c r="J302" s="86"/>
      <c r="K302" s="86"/>
      <c r="L302" s="86"/>
      <c r="M302" s="86"/>
      <c r="N302" s="86"/>
      <c r="O302" s="86"/>
      <c r="P302" s="86"/>
      <c r="Q302" s="86"/>
      <c r="R302" s="86"/>
      <c r="S302" s="86"/>
      <c r="T302" s="86"/>
      <c r="U302" s="86"/>
      <c r="V302" s="86"/>
      <c r="W302" s="86"/>
      <c r="X302" s="86"/>
      <c r="Y302" s="86"/>
      <c r="Z302" s="86"/>
    </row>
    <row r="303" spans="1:26">
      <c r="A303" s="86"/>
      <c r="C303" s="86"/>
      <c r="D303" s="86"/>
      <c r="E303" s="86"/>
      <c r="F303" s="86"/>
      <c r="G303" s="86"/>
      <c r="H303" s="86"/>
      <c r="I303" s="86"/>
      <c r="J303" s="86"/>
      <c r="K303" s="86"/>
      <c r="L303" s="86"/>
      <c r="M303" s="86"/>
      <c r="N303" s="86"/>
      <c r="O303" s="86"/>
      <c r="P303" s="86"/>
      <c r="Q303" s="86"/>
      <c r="R303" s="86"/>
      <c r="S303" s="86"/>
      <c r="T303" s="86"/>
      <c r="U303" s="86"/>
      <c r="V303" s="86"/>
      <c r="W303" s="86"/>
      <c r="X303" s="86"/>
      <c r="Y303" s="86"/>
      <c r="Z303" s="86"/>
    </row>
    <row r="304" spans="1:26">
      <c r="A304" s="1" t="s">
        <v>533</v>
      </c>
    </row>
    <row r="305" spans="1:26">
      <c r="A305" s="1" t="s">
        <v>534</v>
      </c>
    </row>
    <row r="306" spans="1:26">
      <c r="A306" s="1" t="s">
        <v>537</v>
      </c>
    </row>
    <row r="307" spans="1:26">
      <c r="A307" s="1" t="s">
        <v>538</v>
      </c>
    </row>
    <row r="308" spans="1:26">
      <c r="A308" s="1" t="s">
        <v>539</v>
      </c>
    </row>
    <row r="309" spans="1:26">
      <c r="A309" s="1" t="s">
        <v>540</v>
      </c>
    </row>
    <row r="310" spans="1:26">
      <c r="A310" s="1" t="s">
        <v>541</v>
      </c>
    </row>
    <row r="311" spans="1:26">
      <c r="A311" s="1" t="s">
        <v>542</v>
      </c>
    </row>
    <row r="314" spans="1:26">
      <c r="E314" s="21" t="s">
        <v>319</v>
      </c>
    </row>
    <row r="315" spans="1:26">
      <c r="G315" s="86"/>
      <c r="H315" s="86"/>
      <c r="I315" s="86"/>
      <c r="J315" s="86"/>
      <c r="K315" s="86"/>
      <c r="L315" s="86"/>
      <c r="M315" s="86"/>
      <c r="N315" s="86"/>
      <c r="O315" s="86"/>
      <c r="P315" s="86"/>
      <c r="Q315" s="86"/>
      <c r="R315" s="86"/>
      <c r="S315" s="86"/>
      <c r="T315" s="86"/>
      <c r="U315" s="86"/>
      <c r="V315" s="86"/>
      <c r="W315" s="86"/>
      <c r="X315" s="86"/>
      <c r="Y315" s="86"/>
      <c r="Z315" s="86"/>
    </row>
    <row r="316" spans="1:26">
      <c r="G316" s="86"/>
      <c r="H316" s="86"/>
      <c r="I316" s="86"/>
      <c r="J316" s="86"/>
      <c r="K316" s="86"/>
      <c r="L316" s="86"/>
      <c r="M316" s="86"/>
      <c r="N316" s="86"/>
      <c r="O316" s="86"/>
      <c r="P316" s="86"/>
      <c r="Q316" s="86"/>
      <c r="R316" s="86"/>
      <c r="S316" s="86"/>
      <c r="T316" s="86"/>
      <c r="U316" s="86"/>
      <c r="V316" s="86"/>
      <c r="W316" s="86"/>
      <c r="X316" s="86"/>
      <c r="Y316" s="86"/>
      <c r="Z316" s="86"/>
    </row>
    <row r="317" spans="1:26">
      <c r="G317" s="86"/>
      <c r="H317" s="86"/>
      <c r="I317" s="86"/>
      <c r="J317" s="86"/>
      <c r="K317" s="86"/>
      <c r="L317" s="86"/>
      <c r="M317" s="86"/>
      <c r="N317" s="86"/>
      <c r="O317" s="86"/>
      <c r="P317" s="86"/>
      <c r="Q317" s="86"/>
      <c r="R317" s="86"/>
      <c r="S317" s="86"/>
      <c r="T317" s="86"/>
      <c r="U317" s="86"/>
      <c r="V317" s="86"/>
      <c r="W317" s="86"/>
      <c r="X317" s="86"/>
      <c r="Y317" s="86"/>
      <c r="Z317" s="86"/>
    </row>
    <row r="318" spans="1:26">
      <c r="G318" s="86"/>
      <c r="H318" s="86"/>
      <c r="I318" s="86"/>
      <c r="J318" s="86"/>
      <c r="K318" s="86"/>
      <c r="L318" s="86"/>
      <c r="M318" s="86"/>
      <c r="N318" s="86"/>
      <c r="O318" s="86"/>
      <c r="P318" s="86"/>
      <c r="Q318" s="86"/>
      <c r="R318" s="86"/>
      <c r="S318" s="86"/>
      <c r="T318" s="86"/>
      <c r="U318" s="86"/>
      <c r="V318" s="86"/>
      <c r="W318" s="86"/>
      <c r="X318" s="86"/>
      <c r="Y318" s="86"/>
      <c r="Z318" s="86"/>
    </row>
    <row r="319" spans="1:26">
      <c r="G319" s="86"/>
      <c r="H319" s="86"/>
      <c r="I319" s="86"/>
      <c r="J319" s="86"/>
      <c r="K319" s="86"/>
      <c r="L319" s="86"/>
      <c r="M319" s="86"/>
      <c r="N319" s="86"/>
      <c r="O319" s="86"/>
      <c r="P319" s="86"/>
      <c r="Q319" s="86"/>
      <c r="R319" s="86"/>
      <c r="S319" s="86"/>
      <c r="T319" s="86"/>
      <c r="U319" s="86"/>
      <c r="V319" s="86"/>
      <c r="W319" s="86"/>
      <c r="X319" s="86"/>
      <c r="Y319" s="86"/>
      <c r="Z319" s="86"/>
    </row>
    <row r="320" spans="1:26">
      <c r="A320" s="86"/>
      <c r="B320" s="86"/>
      <c r="C320" s="86"/>
      <c r="D320" s="86"/>
      <c r="E320" s="86"/>
      <c r="F320" s="86"/>
      <c r="G320" s="86"/>
      <c r="H320" s="86"/>
      <c r="I320" s="86"/>
      <c r="J320" s="86"/>
      <c r="K320" s="86"/>
      <c r="L320" s="86"/>
      <c r="M320" s="86"/>
      <c r="N320" s="86"/>
      <c r="O320" s="86"/>
      <c r="P320" s="86"/>
      <c r="Q320" s="86"/>
      <c r="R320" s="86"/>
      <c r="S320" s="86"/>
      <c r="T320" s="86"/>
      <c r="U320" s="86"/>
      <c r="V320" s="86"/>
      <c r="W320" s="86"/>
      <c r="X320" s="86"/>
      <c r="Y320" s="86"/>
      <c r="Z320" s="86"/>
    </row>
    <row r="321" spans="1:26">
      <c r="A321" s="86"/>
      <c r="B321" s="86"/>
      <c r="C321" s="86"/>
      <c r="D321" s="86"/>
      <c r="E321" s="86"/>
      <c r="F321" s="86"/>
      <c r="G321" s="86"/>
      <c r="H321" s="86"/>
      <c r="I321" s="86"/>
      <c r="J321" s="86"/>
      <c r="K321" s="86"/>
      <c r="L321" s="86"/>
      <c r="M321" s="86"/>
      <c r="N321" s="86"/>
      <c r="O321" s="86"/>
      <c r="P321" s="86"/>
      <c r="Q321" s="86"/>
      <c r="R321" s="86"/>
      <c r="S321" s="86"/>
      <c r="T321" s="86"/>
      <c r="U321" s="86"/>
      <c r="V321" s="86"/>
      <c r="W321" s="86"/>
      <c r="X321" s="86"/>
      <c r="Y321" s="86"/>
      <c r="Z321" s="86"/>
    </row>
    <row r="322" spans="1:26">
      <c r="A322" s="86"/>
      <c r="C322" s="86"/>
      <c r="D322" s="86"/>
      <c r="E322" s="86"/>
      <c r="F322" s="86"/>
      <c r="G322" s="86"/>
      <c r="H322" s="86"/>
      <c r="I322" s="86"/>
      <c r="J322" s="86"/>
      <c r="K322" s="86"/>
      <c r="L322" s="86"/>
      <c r="M322" s="86"/>
      <c r="N322" s="86"/>
      <c r="O322" s="86"/>
      <c r="P322" s="86"/>
      <c r="Q322" s="86"/>
      <c r="R322" s="86"/>
      <c r="S322" s="86"/>
      <c r="T322" s="86"/>
      <c r="U322" s="86"/>
      <c r="V322" s="86"/>
      <c r="W322" s="86"/>
      <c r="X322" s="86"/>
      <c r="Y322" s="86"/>
      <c r="Z322" s="86"/>
    </row>
    <row r="323" spans="1:26">
      <c r="A323" s="86"/>
      <c r="B323" s="1" t="s">
        <v>320</v>
      </c>
      <c r="C323" s="86"/>
      <c r="D323" s="86"/>
      <c r="E323" s="86"/>
      <c r="F323" s="86"/>
      <c r="G323" s="86"/>
      <c r="H323" s="86"/>
      <c r="I323" s="86"/>
      <c r="J323" s="86"/>
      <c r="K323" s="86"/>
      <c r="L323" s="86"/>
      <c r="M323" s="86"/>
      <c r="N323" s="86"/>
      <c r="O323" s="86"/>
      <c r="P323" s="86"/>
      <c r="Q323" s="86"/>
      <c r="R323" s="86"/>
      <c r="S323" s="86"/>
      <c r="T323" s="86"/>
      <c r="U323" s="86"/>
      <c r="V323" s="86"/>
      <c r="W323" s="86"/>
      <c r="X323" s="86"/>
      <c r="Y323" s="86"/>
      <c r="Z323" s="86"/>
    </row>
    <row r="324" spans="1:26">
      <c r="A324" s="86"/>
      <c r="C324" s="86"/>
      <c r="D324" s="86"/>
      <c r="E324" s="86"/>
      <c r="F324" s="86"/>
      <c r="G324" s="86"/>
      <c r="H324" s="86"/>
      <c r="I324" s="86"/>
      <c r="J324" s="86"/>
      <c r="K324" s="86"/>
      <c r="L324" s="86"/>
      <c r="M324" s="86"/>
      <c r="N324" s="86"/>
      <c r="O324" s="86"/>
      <c r="P324" s="86"/>
      <c r="Q324" s="86"/>
      <c r="R324" s="86"/>
      <c r="S324" s="86"/>
      <c r="T324" s="86"/>
      <c r="U324" s="86"/>
      <c r="V324" s="86"/>
      <c r="W324" s="86"/>
      <c r="X324" s="86"/>
      <c r="Y324" s="86"/>
      <c r="Z324" s="86"/>
    </row>
    <row r="325" spans="1:26">
      <c r="A325" s="86"/>
      <c r="C325" s="86"/>
      <c r="D325" s="86"/>
      <c r="E325" s="86"/>
      <c r="F325" s="86"/>
      <c r="G325" s="86"/>
      <c r="H325" s="86"/>
      <c r="I325" s="86"/>
      <c r="J325" s="86"/>
      <c r="K325" s="86"/>
      <c r="L325" s="86"/>
      <c r="M325" s="86"/>
      <c r="N325" s="86"/>
      <c r="O325" s="86"/>
      <c r="P325" s="86"/>
      <c r="Q325" s="86"/>
      <c r="R325" s="86"/>
      <c r="S325" s="86"/>
      <c r="T325" s="86"/>
      <c r="U325" s="86"/>
      <c r="V325" s="86"/>
      <c r="W325" s="86"/>
      <c r="X325" s="86"/>
      <c r="Y325" s="86"/>
      <c r="Z325" s="86"/>
    </row>
    <row r="326" spans="1:26">
      <c r="A326" s="13" t="s">
        <v>543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544</v>
      </c>
    </row>
    <row r="329" spans="1:26">
      <c r="A329" s="1" t="s">
        <v>545</v>
      </c>
    </row>
    <row r="330" spans="1:26">
      <c r="A330" s="1" t="s">
        <v>546</v>
      </c>
    </row>
    <row r="331" spans="1:26">
      <c r="A331" s="1" t="s">
        <v>559</v>
      </c>
    </row>
    <row r="332" spans="1:26">
      <c r="A332" s="1" t="s">
        <v>547</v>
      </c>
    </row>
    <row r="333" spans="1:26">
      <c r="A333" s="1" t="s">
        <v>548</v>
      </c>
    </row>
    <row r="335" spans="1:26">
      <c r="A335" s="1" t="s">
        <v>354</v>
      </c>
    </row>
    <row r="337" spans="1:6">
      <c r="A337" s="1" t="s">
        <v>549</v>
      </c>
    </row>
    <row r="338" spans="1:6">
      <c r="A338" s="1" t="s">
        <v>550</v>
      </c>
    </row>
    <row r="339" spans="1:6">
      <c r="A339" s="1" t="s">
        <v>551</v>
      </c>
    </row>
    <row r="341" spans="1:6">
      <c r="F341" s="21" t="s">
        <v>553</v>
      </c>
    </row>
    <row r="352" spans="1:6">
      <c r="B352" s="21" t="s">
        <v>552</v>
      </c>
    </row>
    <row r="355" spans="1:6">
      <c r="A355" s="1" t="s">
        <v>554</v>
      </c>
    </row>
    <row r="356" spans="1:6">
      <c r="A356" s="1" t="s">
        <v>555</v>
      </c>
    </row>
    <row r="357" spans="1:6">
      <c r="A357" s="1" t="s">
        <v>556</v>
      </c>
    </row>
    <row r="359" spans="1:6">
      <c r="F359" s="21" t="s">
        <v>553</v>
      </c>
    </row>
    <row r="370" spans="1:6">
      <c r="B370" s="21" t="s">
        <v>552</v>
      </c>
    </row>
    <row r="373" spans="1:6">
      <c r="A373" s="1" t="s">
        <v>554</v>
      </c>
    </row>
    <row r="374" spans="1:6">
      <c r="A374" s="1" t="s">
        <v>558</v>
      </c>
    </row>
    <row r="375" spans="1:6">
      <c r="A375" s="1" t="s">
        <v>557</v>
      </c>
    </row>
    <row r="377" spans="1:6">
      <c r="F377" s="21" t="s">
        <v>553</v>
      </c>
    </row>
    <row r="388" spans="1:6">
      <c r="B388" s="21" t="s">
        <v>552</v>
      </c>
    </row>
    <row r="391" spans="1:6">
      <c r="A391" s="1" t="s">
        <v>554</v>
      </c>
    </row>
    <row r="392" spans="1:6">
      <c r="A392" s="1" t="s">
        <v>560</v>
      </c>
    </row>
    <row r="393" spans="1:6">
      <c r="A393" s="1" t="s">
        <v>574</v>
      </c>
    </row>
    <row r="394" spans="1:6">
      <c r="A394" s="1" t="s">
        <v>561</v>
      </c>
    </row>
    <row r="395" spans="1:6">
      <c r="A395" s="1" t="s">
        <v>562</v>
      </c>
    </row>
    <row r="396" spans="1:6">
      <c r="F396" s="21" t="s">
        <v>553</v>
      </c>
    </row>
    <row r="407" spans="2:3">
      <c r="B407" s="21" t="s">
        <v>552</v>
      </c>
    </row>
    <row r="411" spans="2:3">
      <c r="C411" s="1" t="s">
        <v>564</v>
      </c>
    </row>
    <row r="415" spans="2:3">
      <c r="C415" s="1" t="s">
        <v>563</v>
      </c>
    </row>
    <row r="418" spans="1:26">
      <c r="G418" s="21" t="s">
        <v>553</v>
      </c>
    </row>
    <row r="422" spans="1:26">
      <c r="A422" s="86"/>
      <c r="B422" s="86"/>
      <c r="J422" s="86"/>
      <c r="K422" s="86"/>
      <c r="L422" s="86"/>
      <c r="M422" s="86"/>
      <c r="N422" s="86"/>
      <c r="O422" s="86"/>
      <c r="P422" s="86"/>
      <c r="Q422" s="86"/>
      <c r="R422" s="86"/>
      <c r="S422" s="86"/>
      <c r="T422" s="86"/>
      <c r="U422" s="86"/>
      <c r="V422" s="86"/>
      <c r="W422" s="86"/>
      <c r="X422" s="86"/>
      <c r="Y422" s="86"/>
      <c r="Z422" s="86"/>
    </row>
    <row r="423" spans="1:26">
      <c r="A423" s="86"/>
      <c r="B423" s="86"/>
      <c r="J423" s="86"/>
      <c r="K423" s="86"/>
      <c r="L423" s="86"/>
      <c r="M423" s="86"/>
      <c r="N423" s="86"/>
      <c r="O423" s="86"/>
      <c r="P423" s="86"/>
      <c r="Q423" s="86"/>
      <c r="R423" s="86"/>
      <c r="S423" s="86"/>
      <c r="T423" s="86"/>
      <c r="U423" s="86"/>
      <c r="V423" s="86"/>
      <c r="W423" s="86"/>
      <c r="X423" s="86"/>
      <c r="Y423" s="86"/>
      <c r="Z423" s="86"/>
    </row>
    <row r="424" spans="1:26">
      <c r="A424" s="86"/>
      <c r="B424" s="86"/>
      <c r="J424" s="86"/>
      <c r="K424" s="86"/>
      <c r="L424" s="86"/>
      <c r="M424" s="86"/>
      <c r="N424" s="86"/>
      <c r="O424" s="86"/>
      <c r="P424" s="86"/>
      <c r="Q424" s="86"/>
      <c r="R424" s="86"/>
      <c r="S424" s="86"/>
      <c r="T424" s="86"/>
      <c r="U424" s="86"/>
      <c r="V424" s="86"/>
      <c r="W424" s="86"/>
      <c r="X424" s="86"/>
      <c r="Y424" s="86"/>
      <c r="Z424" s="86"/>
    </row>
    <row r="425" spans="1:26">
      <c r="A425" s="86"/>
      <c r="B425" s="86"/>
      <c r="J425" s="86"/>
      <c r="K425" s="86"/>
      <c r="L425" s="86"/>
      <c r="M425" s="86"/>
      <c r="N425" s="86"/>
      <c r="O425" s="86"/>
      <c r="P425" s="86"/>
      <c r="Q425" s="86"/>
      <c r="R425" s="86"/>
      <c r="S425" s="86"/>
      <c r="T425" s="86"/>
      <c r="U425" s="86"/>
      <c r="V425" s="86"/>
      <c r="W425" s="86"/>
      <c r="X425" s="86"/>
      <c r="Y425" s="86"/>
      <c r="Z425" s="86"/>
    </row>
    <row r="426" spans="1:26">
      <c r="A426" s="86"/>
      <c r="B426" s="86"/>
      <c r="J426" s="86"/>
      <c r="K426" s="86"/>
      <c r="L426" s="86"/>
      <c r="M426" s="86"/>
      <c r="N426" s="86"/>
      <c r="O426" s="86"/>
      <c r="P426" s="86"/>
      <c r="Q426" s="86"/>
      <c r="R426" s="86"/>
      <c r="S426" s="86"/>
      <c r="T426" s="86"/>
      <c r="U426" s="86"/>
      <c r="V426" s="86"/>
      <c r="W426" s="86"/>
      <c r="X426" s="86"/>
      <c r="Y426" s="86"/>
      <c r="Z426" s="86"/>
    </row>
    <row r="427" spans="1:26">
      <c r="A427" s="86"/>
      <c r="B427" s="86"/>
      <c r="J427" s="86"/>
      <c r="K427" s="86"/>
      <c r="L427" s="86"/>
      <c r="M427" s="86"/>
      <c r="N427" s="86"/>
      <c r="O427" s="86"/>
      <c r="P427" s="86"/>
      <c r="Q427" s="86"/>
      <c r="R427" s="86"/>
      <c r="S427" s="86"/>
      <c r="T427" s="86"/>
      <c r="U427" s="86"/>
      <c r="V427" s="86"/>
      <c r="W427" s="86"/>
      <c r="X427" s="86"/>
      <c r="Y427" s="86"/>
      <c r="Z427" s="86"/>
    </row>
    <row r="428" spans="1:26">
      <c r="A428" s="86"/>
      <c r="B428" s="86"/>
      <c r="J428" s="86"/>
      <c r="K428" s="86"/>
      <c r="L428" s="86"/>
      <c r="M428" s="86"/>
      <c r="N428" s="86"/>
      <c r="O428" s="86"/>
      <c r="P428" s="86"/>
      <c r="Q428" s="86"/>
      <c r="R428" s="86"/>
      <c r="S428" s="86"/>
      <c r="T428" s="86"/>
      <c r="U428" s="86"/>
      <c r="V428" s="86"/>
      <c r="W428" s="86"/>
      <c r="X428" s="86"/>
      <c r="Y428" s="86"/>
      <c r="Z428" s="86"/>
    </row>
    <row r="429" spans="1:26">
      <c r="A429" s="86"/>
      <c r="B429" s="86"/>
      <c r="C429" s="21" t="s">
        <v>552</v>
      </c>
      <c r="J429" s="86"/>
      <c r="K429" s="86"/>
      <c r="L429" s="86"/>
      <c r="M429" s="86"/>
      <c r="N429" s="86"/>
      <c r="O429" s="86"/>
      <c r="P429" s="86"/>
      <c r="Q429" s="86"/>
      <c r="R429" s="86"/>
      <c r="S429" s="86"/>
      <c r="T429" s="86"/>
      <c r="U429" s="86"/>
      <c r="V429" s="86"/>
      <c r="W429" s="86"/>
      <c r="X429" s="86"/>
      <c r="Y429" s="86"/>
      <c r="Z429" s="86"/>
    </row>
    <row r="430" spans="1:26">
      <c r="A430" s="86"/>
      <c r="B430" s="86"/>
      <c r="J430" s="86"/>
      <c r="K430" s="86"/>
      <c r="L430" s="86"/>
      <c r="M430" s="86"/>
      <c r="N430" s="86"/>
      <c r="O430" s="86"/>
      <c r="P430" s="86"/>
      <c r="Q430" s="86"/>
      <c r="R430" s="86"/>
      <c r="S430" s="86"/>
      <c r="T430" s="86"/>
      <c r="U430" s="86"/>
      <c r="V430" s="86"/>
      <c r="W430" s="86"/>
      <c r="X430" s="86"/>
      <c r="Y430" s="86"/>
      <c r="Z430" s="86"/>
    </row>
    <row r="431" spans="1:26">
      <c r="A431" s="86"/>
      <c r="B431" s="86"/>
      <c r="J431" s="86"/>
      <c r="K431" s="86"/>
      <c r="L431" s="86"/>
      <c r="M431" s="86"/>
      <c r="N431" s="86"/>
      <c r="O431" s="86"/>
      <c r="P431" s="86"/>
      <c r="Q431" s="86"/>
      <c r="R431" s="86"/>
      <c r="S431" s="86"/>
      <c r="T431" s="86"/>
      <c r="U431" s="86"/>
      <c r="V431" s="86"/>
      <c r="W431" s="86"/>
      <c r="X431" s="86"/>
      <c r="Y431" s="86"/>
      <c r="Z431" s="86"/>
    </row>
    <row r="432" spans="1:26">
      <c r="A432" s="86"/>
      <c r="B432" s="86"/>
      <c r="C432" s="86"/>
      <c r="D432" s="86"/>
      <c r="E432" s="86"/>
      <c r="F432" s="86"/>
      <c r="G432" s="86"/>
      <c r="H432" s="86"/>
      <c r="I432" s="86"/>
      <c r="J432" s="86"/>
      <c r="K432" s="86"/>
      <c r="L432" s="86"/>
      <c r="M432" s="86"/>
      <c r="N432" s="86"/>
      <c r="O432" s="86"/>
      <c r="P432" s="86"/>
      <c r="Q432" s="86"/>
      <c r="R432" s="86"/>
      <c r="S432" s="86"/>
      <c r="T432" s="86"/>
      <c r="U432" s="86"/>
      <c r="V432" s="86"/>
      <c r="W432" s="86"/>
      <c r="X432" s="86"/>
      <c r="Y432" s="86"/>
      <c r="Z432" s="86"/>
    </row>
    <row r="433" spans="1:26">
      <c r="A433" s="86"/>
      <c r="B433" s="86"/>
      <c r="C433" s="86"/>
      <c r="D433" s="86"/>
      <c r="E433" s="86"/>
      <c r="F433" s="86"/>
      <c r="G433" s="86"/>
      <c r="H433" s="86"/>
      <c r="I433" s="86"/>
      <c r="J433" s="86"/>
      <c r="K433" s="86"/>
      <c r="L433" s="86"/>
      <c r="M433" s="86"/>
      <c r="N433" s="86"/>
      <c r="O433" s="86"/>
      <c r="P433" s="86"/>
      <c r="Q433" s="86"/>
      <c r="R433" s="86"/>
      <c r="S433" s="86"/>
      <c r="T433" s="86"/>
      <c r="U433" s="86"/>
      <c r="V433" s="86"/>
      <c r="W433" s="86"/>
      <c r="X433" s="86"/>
      <c r="Y433" s="86"/>
      <c r="Z433" s="86"/>
    </row>
    <row r="434" spans="1:26">
      <c r="A434" s="86"/>
      <c r="B434" s="86"/>
      <c r="C434" s="86"/>
      <c r="D434" s="86"/>
      <c r="E434" s="86"/>
      <c r="F434" s="86"/>
      <c r="G434" s="86"/>
      <c r="H434" s="86"/>
      <c r="I434" s="86"/>
      <c r="J434" s="86"/>
      <c r="K434" s="86"/>
      <c r="L434" s="86"/>
      <c r="M434" s="86"/>
      <c r="N434" s="86"/>
      <c r="O434" s="86"/>
      <c r="P434" s="86"/>
      <c r="Q434" s="86"/>
      <c r="R434" s="86"/>
      <c r="S434" s="86"/>
      <c r="T434" s="86"/>
      <c r="U434" s="86"/>
      <c r="V434" s="86"/>
      <c r="W434" s="86"/>
      <c r="X434" s="86"/>
      <c r="Y434" s="86"/>
      <c r="Z434" s="86"/>
    </row>
    <row r="435" spans="1:26">
      <c r="A435" s="86"/>
      <c r="B435" s="86"/>
      <c r="C435" s="86"/>
      <c r="D435" s="86"/>
      <c r="E435" s="86"/>
      <c r="F435" s="86"/>
      <c r="G435" s="86"/>
      <c r="H435" s="86"/>
      <c r="I435" s="86"/>
      <c r="J435" s="86"/>
      <c r="K435" s="86"/>
      <c r="L435" s="86"/>
      <c r="M435" s="86"/>
      <c r="N435" s="86"/>
      <c r="O435" s="86"/>
      <c r="P435" s="86"/>
      <c r="Q435" s="86"/>
      <c r="R435" s="86"/>
      <c r="S435" s="86"/>
      <c r="T435" s="86"/>
      <c r="U435" s="86"/>
      <c r="V435" s="86"/>
      <c r="W435" s="86"/>
      <c r="X435" s="86"/>
      <c r="Y435" s="86"/>
      <c r="Z435" s="86"/>
    </row>
    <row r="436" spans="1:26">
      <c r="A436" s="1" t="s">
        <v>554</v>
      </c>
    </row>
    <row r="437" spans="1:26">
      <c r="A437" s="1" t="s">
        <v>565</v>
      </c>
    </row>
    <row r="438" spans="1:26">
      <c r="A438" s="1" t="s">
        <v>566</v>
      </c>
    </row>
    <row r="439" spans="1:26">
      <c r="A439" s="1" t="s">
        <v>567</v>
      </c>
    </row>
    <row r="441" spans="1:26">
      <c r="A441" s="1" t="s">
        <v>568</v>
      </c>
    </row>
    <row r="442" spans="1:26">
      <c r="A442" s="1" t="s">
        <v>569</v>
      </c>
    </row>
    <row r="444" spans="1:26">
      <c r="A444" s="1" t="s">
        <v>572</v>
      </c>
    </row>
    <row r="445" spans="1:26" ht="51">
      <c r="C445" s="24"/>
      <c r="D445" s="108" t="s">
        <v>575</v>
      </c>
      <c r="E445" s="108" t="s">
        <v>576</v>
      </c>
    </row>
    <row r="446" spans="1:26">
      <c r="C446" s="24" t="s">
        <v>570</v>
      </c>
      <c r="D446" s="24">
        <v>1.3332999999999999</v>
      </c>
      <c r="E446" s="24">
        <v>0.75</v>
      </c>
    </row>
    <row r="447" spans="1:26">
      <c r="C447" s="24" t="s">
        <v>571</v>
      </c>
      <c r="D447" s="24">
        <v>4</v>
      </c>
      <c r="E447" s="24">
        <f>1/D447</f>
        <v>0.25</v>
      </c>
    </row>
    <row r="449" spans="1:26">
      <c r="A449" s="1" t="s">
        <v>573</v>
      </c>
    </row>
    <row r="450" spans="1:26">
      <c r="A450" s="1" t="s">
        <v>577</v>
      </c>
    </row>
    <row r="451" spans="1:26">
      <c r="A451" s="1" t="s">
        <v>578</v>
      </c>
    </row>
    <row r="452" spans="1:26">
      <c r="A452" s="1" t="s">
        <v>579</v>
      </c>
    </row>
    <row r="453" spans="1:26">
      <c r="A453" s="1" t="s">
        <v>580</v>
      </c>
    </row>
    <row r="457" spans="1:26">
      <c r="A457" s="86"/>
      <c r="B457" s="86"/>
      <c r="C457" s="86"/>
      <c r="D457" s="86"/>
      <c r="E457" s="86"/>
      <c r="F457" s="86"/>
      <c r="G457" s="86"/>
      <c r="H457" s="86"/>
      <c r="I457" s="86"/>
      <c r="J457" s="86"/>
      <c r="K457" s="86"/>
      <c r="L457" s="86"/>
      <c r="M457" s="86"/>
      <c r="N457" s="86"/>
      <c r="O457" s="86"/>
      <c r="P457" s="86"/>
      <c r="Q457" s="86"/>
      <c r="R457" s="86"/>
      <c r="S457" s="86"/>
      <c r="T457" s="86"/>
      <c r="U457" s="86"/>
      <c r="V457" s="86"/>
      <c r="W457" s="86"/>
      <c r="X457" s="86"/>
      <c r="Y457" s="86"/>
      <c r="Z457" s="86"/>
    </row>
    <row r="458" spans="1:26">
      <c r="A458" s="86"/>
      <c r="B458" s="86"/>
      <c r="C458" s="86"/>
      <c r="D458" s="86"/>
      <c r="E458" s="86"/>
      <c r="F458" s="86"/>
      <c r="G458" s="86"/>
      <c r="H458" s="86"/>
      <c r="I458" s="86"/>
      <c r="J458" s="86"/>
      <c r="K458" s="86"/>
      <c r="L458" s="86"/>
      <c r="M458" s="86"/>
      <c r="N458" s="86"/>
      <c r="O458" s="86"/>
      <c r="P458" s="86"/>
      <c r="Q458" s="86"/>
      <c r="R458" s="86"/>
      <c r="S458" s="86"/>
      <c r="T458" s="86"/>
      <c r="U458" s="86"/>
      <c r="V458" s="86"/>
      <c r="W458" s="86"/>
      <c r="X458" s="86"/>
      <c r="Y458" s="86"/>
      <c r="Z458" s="86"/>
    </row>
    <row r="459" spans="1:26">
      <c r="A459" s="86"/>
      <c r="B459" s="86"/>
      <c r="C459" s="86"/>
      <c r="D459" s="86"/>
      <c r="E459" s="86"/>
      <c r="F459" s="86"/>
      <c r="G459" s="86"/>
      <c r="H459" s="86"/>
      <c r="I459" s="86"/>
      <c r="J459" s="86"/>
      <c r="K459" s="86"/>
      <c r="L459" s="86"/>
      <c r="M459" s="86"/>
      <c r="N459" s="86"/>
      <c r="O459" s="86"/>
      <c r="P459" s="86"/>
      <c r="Q459" s="86"/>
      <c r="R459" s="86"/>
      <c r="S459" s="86"/>
      <c r="T459" s="86"/>
      <c r="U459" s="86"/>
      <c r="V459" s="86"/>
      <c r="W459" s="86"/>
      <c r="X459" s="86"/>
      <c r="Y459" s="86"/>
      <c r="Z459" s="86"/>
    </row>
    <row r="460" spans="1:26">
      <c r="A460" s="86"/>
      <c r="B460" s="86"/>
      <c r="C460" s="86"/>
      <c r="D460" s="86"/>
      <c r="E460" s="86"/>
      <c r="F460" s="86"/>
      <c r="G460" s="86"/>
      <c r="H460" s="86"/>
      <c r="I460" s="86"/>
      <c r="J460" s="86"/>
      <c r="K460" s="86"/>
      <c r="L460" s="86"/>
      <c r="M460" s="86"/>
      <c r="N460" s="86"/>
      <c r="O460" s="86"/>
      <c r="P460" s="86"/>
      <c r="Q460" s="86"/>
      <c r="R460" s="86"/>
      <c r="S460" s="86"/>
      <c r="T460" s="86"/>
      <c r="U460" s="86"/>
      <c r="V460" s="86"/>
      <c r="W460" s="86"/>
      <c r="X460" s="86"/>
      <c r="Y460" s="86"/>
      <c r="Z460" s="86"/>
    </row>
    <row r="461" spans="1:26">
      <c r="A461" s="86"/>
      <c r="B461" s="86"/>
      <c r="C461" s="86"/>
      <c r="D461" s="86"/>
      <c r="E461" s="86"/>
      <c r="F461" s="86"/>
      <c r="G461" s="86"/>
      <c r="H461" s="86"/>
      <c r="I461" s="86"/>
      <c r="J461" s="86"/>
      <c r="K461" s="86"/>
      <c r="L461" s="86"/>
      <c r="M461" s="86"/>
      <c r="N461" s="86"/>
      <c r="O461" s="86"/>
      <c r="P461" s="86"/>
      <c r="Q461" s="86"/>
      <c r="R461" s="86"/>
      <c r="S461" s="86"/>
      <c r="T461" s="86"/>
      <c r="U461" s="86"/>
      <c r="V461" s="86"/>
      <c r="W461" s="86"/>
      <c r="X461" s="86"/>
      <c r="Y461" s="86"/>
      <c r="Z461" s="86"/>
    </row>
    <row r="462" spans="1:26">
      <c r="A462" s="86"/>
      <c r="B462" s="86"/>
      <c r="C462" s="86"/>
      <c r="D462" s="86"/>
      <c r="E462" s="86"/>
      <c r="F462" s="86"/>
      <c r="G462" s="86"/>
      <c r="H462" s="86"/>
      <c r="I462" s="86"/>
      <c r="J462" s="86"/>
      <c r="K462" s="86"/>
      <c r="L462" s="86"/>
      <c r="M462" s="86"/>
      <c r="N462" s="86"/>
      <c r="O462" s="86"/>
      <c r="P462" s="86"/>
      <c r="Q462" s="86"/>
      <c r="R462" s="86"/>
      <c r="S462" s="86"/>
      <c r="T462" s="86"/>
      <c r="U462" s="86"/>
      <c r="V462" s="86"/>
      <c r="W462" s="86"/>
      <c r="X462" s="86"/>
      <c r="Y462" s="86"/>
      <c r="Z462" s="86"/>
    </row>
    <row r="463" spans="1:26">
      <c r="A463" s="86"/>
      <c r="B463" s="86"/>
      <c r="C463" s="86"/>
      <c r="D463" s="86"/>
      <c r="E463" s="86"/>
      <c r="F463" s="86"/>
      <c r="G463" s="86"/>
      <c r="H463" s="86"/>
      <c r="I463" s="86"/>
      <c r="J463" s="86"/>
      <c r="K463" s="86"/>
      <c r="L463" s="86"/>
      <c r="M463" s="86"/>
      <c r="N463" s="86"/>
      <c r="O463" s="86"/>
      <c r="P463" s="86"/>
      <c r="Q463" s="86"/>
      <c r="R463" s="86"/>
      <c r="S463" s="86"/>
      <c r="T463" s="86"/>
      <c r="U463" s="86"/>
      <c r="V463" s="86"/>
      <c r="W463" s="86"/>
      <c r="X463" s="86"/>
      <c r="Y463" s="86"/>
      <c r="Z463" s="86"/>
    </row>
    <row r="464" spans="1:26">
      <c r="A464" s="86"/>
      <c r="B464" s="86"/>
      <c r="C464" s="86"/>
      <c r="D464" s="86"/>
      <c r="E464" s="86"/>
      <c r="F464" s="86"/>
      <c r="G464" s="86"/>
      <c r="H464" s="86"/>
      <c r="I464" s="86"/>
      <c r="J464" s="86"/>
      <c r="K464" s="86"/>
      <c r="L464" s="86"/>
      <c r="M464" s="86"/>
      <c r="N464" s="86"/>
      <c r="O464" s="86"/>
      <c r="P464" s="86"/>
      <c r="Q464" s="86"/>
      <c r="R464" s="86"/>
      <c r="S464" s="86"/>
      <c r="T464" s="86"/>
      <c r="U464" s="86"/>
      <c r="V464" s="86"/>
      <c r="W464" s="86"/>
      <c r="X464" s="86"/>
      <c r="Y464" s="86"/>
      <c r="Z464" s="86"/>
    </row>
    <row r="465" spans="1:26">
      <c r="A465" s="86"/>
      <c r="B465" s="86"/>
      <c r="C465" s="86"/>
      <c r="D465" s="86"/>
      <c r="E465" s="86"/>
      <c r="F465" s="86"/>
      <c r="G465" s="86"/>
      <c r="H465" s="86"/>
      <c r="I465" s="86"/>
      <c r="J465" s="86"/>
      <c r="K465" s="86"/>
      <c r="L465" s="86"/>
      <c r="M465" s="86"/>
      <c r="N465" s="86"/>
      <c r="O465" s="86"/>
      <c r="P465" s="86"/>
      <c r="Q465" s="86"/>
      <c r="R465" s="86"/>
      <c r="S465" s="86"/>
      <c r="T465" s="86"/>
      <c r="U465" s="86"/>
      <c r="V465" s="86"/>
      <c r="W465" s="86"/>
      <c r="X465" s="86"/>
      <c r="Y465" s="86"/>
      <c r="Z465" s="86"/>
    </row>
    <row r="466" spans="1:26">
      <c r="A466" s="86"/>
      <c r="B466" s="86"/>
      <c r="C466" s="86"/>
      <c r="D466" s="86"/>
      <c r="E466" s="86"/>
      <c r="F466" s="86"/>
      <c r="G466" s="86"/>
      <c r="H466" s="86"/>
      <c r="I466" s="86"/>
      <c r="J466" s="86"/>
      <c r="K466" s="86"/>
      <c r="L466" s="86"/>
      <c r="M466" s="86"/>
      <c r="N466" s="86"/>
      <c r="O466" s="86"/>
      <c r="P466" s="86"/>
      <c r="Q466" s="86"/>
      <c r="R466" s="86"/>
      <c r="S466" s="86"/>
      <c r="T466" s="86"/>
      <c r="U466" s="86"/>
      <c r="V466" s="86"/>
      <c r="W466" s="86"/>
      <c r="X466" s="86"/>
      <c r="Y466" s="86"/>
      <c r="Z466" s="86"/>
    </row>
    <row r="467" spans="1:26">
      <c r="A467" s="86"/>
      <c r="B467" s="86"/>
      <c r="C467" s="86"/>
      <c r="D467" s="86"/>
      <c r="E467" s="86"/>
      <c r="F467" s="86"/>
      <c r="G467" s="86"/>
      <c r="H467" s="86"/>
      <c r="I467" s="86"/>
      <c r="J467" s="86"/>
      <c r="K467" s="86"/>
      <c r="L467" s="86"/>
      <c r="M467" s="86"/>
      <c r="N467" s="86"/>
      <c r="O467" s="86"/>
      <c r="P467" s="86"/>
      <c r="Q467" s="86"/>
      <c r="R467" s="86"/>
      <c r="S467" s="86"/>
      <c r="T467" s="86"/>
      <c r="U467" s="86"/>
      <c r="V467" s="86"/>
      <c r="W467" s="86"/>
      <c r="X467" s="86"/>
      <c r="Y467" s="86"/>
      <c r="Z467" s="86"/>
    </row>
    <row r="468" spans="1:26">
      <c r="A468" s="86"/>
      <c r="B468" s="86"/>
      <c r="C468" s="86"/>
      <c r="D468" s="86"/>
      <c r="E468" s="86"/>
      <c r="F468" s="86"/>
      <c r="G468" s="86"/>
      <c r="H468" s="86"/>
      <c r="I468" s="86"/>
      <c r="J468" s="86"/>
      <c r="K468" s="86"/>
      <c r="L468" s="86"/>
      <c r="M468" s="86"/>
      <c r="N468" s="86"/>
      <c r="O468" s="86"/>
      <c r="P468" s="86"/>
      <c r="Q468" s="86"/>
      <c r="R468" s="86"/>
      <c r="S468" s="86"/>
      <c r="T468" s="86"/>
      <c r="U468" s="86"/>
      <c r="V468" s="86"/>
      <c r="W468" s="86"/>
      <c r="X468" s="86"/>
      <c r="Y468" s="86"/>
      <c r="Z468" s="86"/>
    </row>
    <row r="469" spans="1:26">
      <c r="A469" s="86"/>
      <c r="B469" s="86"/>
      <c r="C469" s="86"/>
      <c r="D469" s="86"/>
      <c r="E469" s="86"/>
      <c r="F469" s="86"/>
      <c r="G469" s="86"/>
      <c r="H469" s="86"/>
      <c r="I469" s="86"/>
      <c r="J469" s="86"/>
      <c r="K469" s="86"/>
      <c r="L469" s="86"/>
      <c r="M469" s="86"/>
      <c r="N469" s="86"/>
      <c r="O469" s="86"/>
      <c r="P469" s="86"/>
      <c r="Q469" s="86"/>
      <c r="R469" s="86"/>
      <c r="S469" s="86"/>
      <c r="T469" s="86"/>
      <c r="U469" s="86"/>
      <c r="V469" s="86"/>
      <c r="W469" s="86"/>
      <c r="X469" s="86"/>
      <c r="Y469" s="86"/>
      <c r="Z469" s="86"/>
    </row>
    <row r="470" spans="1:26">
      <c r="A470" s="86"/>
      <c r="B470" s="86"/>
      <c r="C470" s="86"/>
      <c r="D470" s="86"/>
      <c r="E470" s="86"/>
      <c r="F470" s="86"/>
      <c r="G470" s="86"/>
      <c r="H470" s="86"/>
      <c r="I470" s="86"/>
      <c r="J470" s="86"/>
      <c r="K470" s="86"/>
      <c r="L470" s="86"/>
      <c r="M470" s="86"/>
      <c r="N470" s="86"/>
      <c r="O470" s="86"/>
      <c r="P470" s="86"/>
      <c r="Q470" s="86"/>
      <c r="R470" s="86"/>
      <c r="S470" s="86"/>
      <c r="T470" s="86"/>
      <c r="U470" s="86"/>
      <c r="V470" s="86"/>
      <c r="W470" s="86"/>
      <c r="X470" s="86"/>
      <c r="Y470" s="86"/>
      <c r="Z470" s="86"/>
    </row>
    <row r="471" spans="1:26">
      <c r="A471" s="86"/>
      <c r="B471" s="86"/>
      <c r="C471" s="86"/>
      <c r="D471" s="86"/>
      <c r="E471" s="86"/>
      <c r="F471" s="86"/>
      <c r="G471" s="86"/>
      <c r="H471" s="86"/>
      <c r="I471" s="86"/>
      <c r="J471" s="86"/>
      <c r="K471" s="86"/>
      <c r="L471" s="86"/>
      <c r="M471" s="86"/>
      <c r="N471" s="86"/>
      <c r="O471" s="86"/>
      <c r="P471" s="86"/>
      <c r="Q471" s="86"/>
      <c r="R471" s="86"/>
      <c r="S471" s="86"/>
      <c r="T471" s="86"/>
      <c r="U471" s="86"/>
      <c r="V471" s="86"/>
      <c r="W471" s="86"/>
      <c r="X471" s="86"/>
      <c r="Y471" s="86"/>
      <c r="Z471" s="86"/>
    </row>
    <row r="472" spans="1:26">
      <c r="A472" s="86"/>
      <c r="B472" s="86"/>
      <c r="C472" s="86"/>
      <c r="D472" s="86"/>
      <c r="E472" s="86"/>
      <c r="F472" s="86"/>
      <c r="G472" s="86"/>
      <c r="H472" s="86"/>
      <c r="I472" s="86"/>
      <c r="J472" s="86"/>
      <c r="K472" s="86"/>
      <c r="L472" s="86"/>
      <c r="M472" s="86"/>
      <c r="N472" s="86"/>
      <c r="O472" s="86"/>
      <c r="P472" s="86"/>
      <c r="Q472" s="86"/>
      <c r="R472" s="86"/>
      <c r="S472" s="86"/>
      <c r="T472" s="86"/>
      <c r="U472" s="86"/>
      <c r="V472" s="86"/>
      <c r="W472" s="86"/>
      <c r="X472" s="86"/>
      <c r="Y472" s="86"/>
      <c r="Z472" s="86"/>
    </row>
    <row r="473" spans="1:26">
      <c r="A473" s="86"/>
      <c r="B473" s="86"/>
      <c r="C473" s="86"/>
      <c r="D473" s="86"/>
      <c r="E473" s="86"/>
      <c r="F473" s="86"/>
      <c r="G473" s="86"/>
      <c r="H473" s="86"/>
      <c r="I473" s="86"/>
      <c r="J473" s="86"/>
      <c r="K473" s="86"/>
      <c r="L473" s="86"/>
      <c r="M473" s="86"/>
      <c r="N473" s="86"/>
      <c r="O473" s="86"/>
      <c r="P473" s="86"/>
      <c r="Q473" s="86"/>
      <c r="R473" s="86"/>
      <c r="S473" s="86"/>
      <c r="T473" s="86"/>
      <c r="U473" s="86"/>
      <c r="V473" s="86"/>
      <c r="W473" s="86"/>
      <c r="X473" s="86"/>
      <c r="Y473" s="86"/>
      <c r="Z473" s="86"/>
    </row>
    <row r="474" spans="1:26">
      <c r="A474" s="86"/>
      <c r="B474" s="86"/>
      <c r="C474" s="86"/>
      <c r="D474" s="86"/>
      <c r="E474" s="86"/>
      <c r="F474" s="86"/>
      <c r="G474" s="86"/>
      <c r="H474" s="86"/>
      <c r="I474" s="86"/>
      <c r="J474" s="86"/>
      <c r="K474" s="86"/>
      <c r="L474" s="86"/>
      <c r="M474" s="86"/>
      <c r="N474" s="86"/>
      <c r="O474" s="86"/>
      <c r="P474" s="86"/>
      <c r="Q474" s="86"/>
      <c r="R474" s="86"/>
      <c r="S474" s="86"/>
      <c r="T474" s="86"/>
      <c r="U474" s="86"/>
      <c r="V474" s="86"/>
      <c r="W474" s="86"/>
      <c r="X474" s="86"/>
      <c r="Y474" s="86"/>
      <c r="Z474" s="86"/>
    </row>
    <row r="475" spans="1:26">
      <c r="A475" s="86"/>
      <c r="B475" s="86"/>
      <c r="C475" s="86"/>
      <c r="D475" s="86"/>
      <c r="E475" s="86"/>
      <c r="F475" s="86"/>
      <c r="G475" s="86"/>
      <c r="H475" s="86"/>
      <c r="I475" s="86"/>
      <c r="J475" s="86"/>
      <c r="K475" s="86"/>
      <c r="L475" s="86"/>
      <c r="M475" s="86"/>
      <c r="N475" s="86"/>
      <c r="O475" s="86"/>
      <c r="P475" s="86"/>
      <c r="Q475" s="86"/>
      <c r="R475" s="86"/>
      <c r="S475" s="86"/>
      <c r="T475" s="86"/>
      <c r="U475" s="86"/>
      <c r="V475" s="86"/>
      <c r="W475" s="86"/>
      <c r="X475" s="86"/>
      <c r="Y475" s="86"/>
      <c r="Z475" s="86"/>
    </row>
    <row r="476" spans="1:26">
      <c r="A476" s="86"/>
      <c r="B476" s="86"/>
      <c r="C476" s="86"/>
      <c r="D476" s="86"/>
      <c r="E476" s="86"/>
      <c r="F476" s="86"/>
      <c r="G476" s="86"/>
      <c r="H476" s="86"/>
      <c r="I476" s="86"/>
      <c r="J476" s="86"/>
      <c r="K476" s="86"/>
      <c r="L476" s="86"/>
      <c r="M476" s="86"/>
      <c r="N476" s="86"/>
      <c r="O476" s="86"/>
      <c r="P476" s="86"/>
      <c r="Q476" s="86"/>
      <c r="R476" s="86"/>
      <c r="S476" s="86"/>
      <c r="T476" s="86"/>
      <c r="U476" s="86"/>
      <c r="V476" s="86"/>
      <c r="W476" s="86"/>
      <c r="X476" s="86"/>
      <c r="Y476" s="86"/>
      <c r="Z476" s="86"/>
    </row>
    <row r="477" spans="1:26">
      <c r="A477" s="86"/>
      <c r="B477" s="86"/>
      <c r="C477" s="86"/>
      <c r="D477" s="86"/>
      <c r="E477" s="86"/>
      <c r="F477" s="86"/>
      <c r="G477" s="86"/>
      <c r="H477" s="86"/>
      <c r="I477" s="86"/>
      <c r="J477" s="86"/>
      <c r="K477" s="86"/>
      <c r="L477" s="86"/>
      <c r="M477" s="86"/>
      <c r="N477" s="86"/>
      <c r="O477" s="86"/>
      <c r="P477" s="86"/>
      <c r="Q477" s="86"/>
      <c r="R477" s="86"/>
      <c r="S477" s="86"/>
      <c r="T477" s="86"/>
      <c r="U477" s="86"/>
      <c r="V477" s="86"/>
      <c r="W477" s="86"/>
      <c r="X477" s="86"/>
      <c r="Y477" s="86"/>
      <c r="Z477" s="86"/>
    </row>
    <row r="478" spans="1:26">
      <c r="A478" s="86"/>
      <c r="B478" s="86"/>
      <c r="C478" s="86"/>
      <c r="D478" s="86"/>
      <c r="E478" s="86"/>
      <c r="F478" s="86"/>
      <c r="G478" s="86"/>
      <c r="H478" s="86"/>
      <c r="I478" s="86"/>
      <c r="J478" s="86"/>
      <c r="K478" s="86"/>
      <c r="L478" s="86"/>
      <c r="M478" s="86"/>
      <c r="N478" s="86"/>
      <c r="O478" s="86"/>
      <c r="P478" s="86"/>
      <c r="Q478" s="86"/>
      <c r="R478" s="86"/>
      <c r="S478" s="86"/>
      <c r="T478" s="86"/>
      <c r="U478" s="86"/>
      <c r="V478" s="86"/>
      <c r="W478" s="86"/>
      <c r="X478" s="86"/>
      <c r="Y478" s="86"/>
      <c r="Z478" s="86"/>
    </row>
    <row r="479" spans="1:26">
      <c r="A479" s="86"/>
      <c r="B479" s="86"/>
      <c r="C479" s="86"/>
      <c r="D479" s="86"/>
      <c r="E479" s="86"/>
      <c r="F479" s="86"/>
      <c r="G479" s="86"/>
      <c r="H479" s="86"/>
      <c r="I479" s="86"/>
      <c r="J479" s="86"/>
      <c r="K479" s="86"/>
      <c r="L479" s="86"/>
      <c r="M479" s="86"/>
      <c r="N479" s="86"/>
      <c r="O479" s="86"/>
      <c r="P479" s="86"/>
      <c r="Q479" s="86"/>
      <c r="R479" s="86"/>
      <c r="S479" s="86"/>
      <c r="T479" s="86"/>
      <c r="U479" s="86"/>
      <c r="V479" s="86"/>
      <c r="W479" s="86"/>
      <c r="X479" s="86"/>
      <c r="Y479" s="86"/>
      <c r="Z479" s="86"/>
    </row>
    <row r="480" spans="1:26">
      <c r="A480" s="86"/>
      <c r="B480" s="86"/>
      <c r="C480" s="86"/>
      <c r="D480" s="86"/>
      <c r="E480" s="86"/>
      <c r="F480" s="86"/>
      <c r="G480" s="86"/>
      <c r="H480" s="86"/>
      <c r="I480" s="86"/>
      <c r="J480" s="86"/>
      <c r="K480" s="86"/>
      <c r="L480" s="86"/>
      <c r="M480" s="86"/>
      <c r="N480" s="86"/>
      <c r="O480" s="86"/>
      <c r="P480" s="86"/>
      <c r="Q480" s="86"/>
      <c r="R480" s="86"/>
      <c r="S480" s="86"/>
      <c r="T480" s="86"/>
      <c r="U480" s="86"/>
      <c r="V480" s="86"/>
      <c r="W480" s="86"/>
      <c r="X480" s="86"/>
      <c r="Y480" s="86"/>
      <c r="Z480" s="86"/>
    </row>
    <row r="481" spans="1:26">
      <c r="A481" s="86"/>
      <c r="B481" s="86"/>
      <c r="C481" s="86"/>
      <c r="D481" s="86"/>
      <c r="E481" s="86"/>
      <c r="F481" s="86"/>
      <c r="G481" s="86"/>
      <c r="H481" s="86"/>
      <c r="I481" s="86"/>
      <c r="J481" s="86"/>
      <c r="K481" s="86"/>
      <c r="L481" s="86"/>
      <c r="M481" s="86"/>
      <c r="N481" s="86"/>
      <c r="O481" s="86"/>
      <c r="P481" s="86"/>
      <c r="Q481" s="86"/>
      <c r="R481" s="86"/>
      <c r="S481" s="86"/>
      <c r="T481" s="86"/>
      <c r="U481" s="86"/>
      <c r="V481" s="86"/>
      <c r="W481" s="86"/>
      <c r="X481" s="86"/>
      <c r="Y481" s="86"/>
      <c r="Z481" s="86"/>
    </row>
    <row r="482" spans="1:26">
      <c r="A482" s="86"/>
      <c r="B482" s="86"/>
      <c r="C482" s="86"/>
      <c r="D482" s="86"/>
      <c r="E482" s="86"/>
      <c r="F482" s="86"/>
      <c r="G482" s="86"/>
      <c r="H482" s="86"/>
      <c r="I482" s="86"/>
      <c r="J482" s="86"/>
      <c r="K482" s="86"/>
      <c r="L482" s="86"/>
      <c r="M482" s="86"/>
      <c r="N482" s="86"/>
      <c r="O482" s="86"/>
      <c r="P482" s="86"/>
      <c r="Q482" s="86"/>
      <c r="R482" s="86"/>
      <c r="S482" s="86"/>
      <c r="T482" s="86"/>
      <c r="U482" s="86"/>
      <c r="V482" s="86"/>
      <c r="W482" s="86"/>
      <c r="X482" s="86"/>
      <c r="Y482" s="86"/>
      <c r="Z482" s="86"/>
    </row>
    <row r="483" spans="1:26">
      <c r="A483" s="86"/>
      <c r="B483" s="86"/>
      <c r="C483" s="86"/>
      <c r="D483" s="86"/>
      <c r="E483" s="86"/>
      <c r="F483" s="86"/>
      <c r="G483" s="86"/>
      <c r="H483" s="86"/>
      <c r="I483" s="86"/>
      <c r="J483" s="86"/>
      <c r="K483" s="86"/>
      <c r="L483" s="86"/>
      <c r="M483" s="86"/>
      <c r="N483" s="86"/>
      <c r="O483" s="86"/>
      <c r="P483" s="86"/>
      <c r="Q483" s="86"/>
      <c r="R483" s="86"/>
      <c r="S483" s="86"/>
      <c r="T483" s="86"/>
      <c r="U483" s="86"/>
      <c r="V483" s="86"/>
      <c r="W483" s="86"/>
      <c r="X483" s="86"/>
      <c r="Y483" s="86"/>
      <c r="Z483" s="86"/>
    </row>
    <row r="484" spans="1:26">
      <c r="A484" s="86"/>
      <c r="B484" s="86"/>
      <c r="C484" s="86"/>
      <c r="D484" s="86"/>
      <c r="E484" s="86"/>
      <c r="F484" s="86"/>
      <c r="G484" s="86"/>
      <c r="H484" s="86"/>
      <c r="I484" s="86"/>
      <c r="J484" s="86"/>
      <c r="K484" s="86"/>
      <c r="L484" s="86"/>
      <c r="M484" s="86"/>
      <c r="N484" s="86"/>
      <c r="O484" s="86"/>
      <c r="P484" s="86"/>
      <c r="Q484" s="86"/>
      <c r="R484" s="86"/>
      <c r="S484" s="86"/>
      <c r="T484" s="86"/>
      <c r="U484" s="86"/>
      <c r="V484" s="86"/>
      <c r="W484" s="86"/>
      <c r="X484" s="86"/>
      <c r="Y484" s="86"/>
      <c r="Z484" s="86"/>
    </row>
    <row r="485" spans="1:26">
      <c r="A485" s="86"/>
      <c r="B485" s="86"/>
      <c r="C485" s="86"/>
      <c r="D485" s="86"/>
      <c r="E485" s="86"/>
      <c r="F485" s="86"/>
      <c r="G485" s="86"/>
      <c r="H485" s="86"/>
      <c r="I485" s="86"/>
      <c r="J485" s="86"/>
      <c r="K485" s="86"/>
      <c r="L485" s="86"/>
      <c r="M485" s="86"/>
      <c r="N485" s="86"/>
      <c r="O485" s="86"/>
      <c r="P485" s="86"/>
      <c r="Q485" s="86"/>
      <c r="R485" s="86"/>
      <c r="S485" s="86"/>
      <c r="T485" s="86"/>
      <c r="U485" s="86"/>
      <c r="V485" s="86"/>
      <c r="W485" s="86"/>
      <c r="X485" s="86"/>
      <c r="Y485" s="86"/>
      <c r="Z485" s="86"/>
    </row>
    <row r="486" spans="1:26">
      <c r="A486" s="86"/>
      <c r="B486" s="86"/>
      <c r="C486" s="86"/>
      <c r="D486" s="86"/>
      <c r="E486" s="86"/>
      <c r="F486" s="86"/>
      <c r="G486" s="86"/>
      <c r="H486" s="86"/>
      <c r="I486" s="86"/>
      <c r="J486" s="86"/>
      <c r="K486" s="86"/>
      <c r="L486" s="86"/>
      <c r="M486" s="86"/>
      <c r="N486" s="86"/>
      <c r="O486" s="86"/>
      <c r="P486" s="86"/>
      <c r="Q486" s="86"/>
      <c r="R486" s="86"/>
      <c r="S486" s="86"/>
      <c r="T486" s="86"/>
      <c r="U486" s="86"/>
      <c r="V486" s="86"/>
      <c r="W486" s="86"/>
      <c r="X486" s="86"/>
      <c r="Y486" s="86"/>
      <c r="Z486" s="86"/>
    </row>
    <row r="487" spans="1:26">
      <c r="A487" s="86"/>
      <c r="B487" s="86"/>
      <c r="C487" s="86"/>
      <c r="D487" s="86"/>
      <c r="E487" s="86"/>
      <c r="F487" s="86"/>
      <c r="G487" s="86"/>
      <c r="H487" s="86"/>
      <c r="I487" s="86"/>
      <c r="J487" s="86"/>
      <c r="K487" s="86"/>
      <c r="L487" s="86"/>
      <c r="M487" s="86"/>
      <c r="N487" s="86"/>
      <c r="O487" s="86"/>
      <c r="P487" s="86"/>
      <c r="Q487" s="86"/>
      <c r="R487" s="86"/>
      <c r="S487" s="86"/>
      <c r="T487" s="86"/>
      <c r="U487" s="86"/>
      <c r="V487" s="86"/>
      <c r="W487" s="86"/>
      <c r="X487" s="86"/>
      <c r="Y487" s="86"/>
      <c r="Z487" s="86"/>
    </row>
    <row r="488" spans="1:26">
      <c r="A488" s="86"/>
      <c r="B488" s="86"/>
      <c r="C488" s="86"/>
      <c r="D488" s="86"/>
      <c r="E488" s="86"/>
      <c r="F488" s="86"/>
      <c r="G488" s="86"/>
      <c r="H488" s="86"/>
      <c r="I488" s="86"/>
      <c r="J488" s="86"/>
      <c r="K488" s="86"/>
      <c r="L488" s="86"/>
      <c r="M488" s="86"/>
      <c r="N488" s="86"/>
      <c r="O488" s="86"/>
      <c r="P488" s="86"/>
      <c r="Q488" s="86"/>
      <c r="R488" s="86"/>
      <c r="S488" s="86"/>
      <c r="T488" s="86"/>
      <c r="U488" s="86"/>
      <c r="V488" s="86"/>
      <c r="W488" s="86"/>
      <c r="X488" s="86"/>
      <c r="Y488" s="86"/>
      <c r="Z488" s="86"/>
    </row>
    <row r="489" spans="1:26">
      <c r="A489" s="86"/>
      <c r="B489" s="86"/>
      <c r="C489" s="86"/>
      <c r="D489" s="86"/>
      <c r="E489" s="86"/>
      <c r="F489" s="86"/>
      <c r="G489" s="86"/>
      <c r="H489" s="86"/>
      <c r="I489" s="86"/>
      <c r="J489" s="86"/>
      <c r="K489" s="86"/>
      <c r="L489" s="86"/>
      <c r="M489" s="86"/>
      <c r="N489" s="86"/>
      <c r="O489" s="86"/>
      <c r="P489" s="86"/>
      <c r="Q489" s="86"/>
      <c r="R489" s="86"/>
      <c r="S489" s="86"/>
      <c r="T489" s="86"/>
      <c r="U489" s="86"/>
      <c r="V489" s="86"/>
      <c r="W489" s="86"/>
      <c r="X489" s="86"/>
      <c r="Y489" s="86"/>
      <c r="Z489" s="86"/>
    </row>
    <row r="490" spans="1:26">
      <c r="A490" s="86"/>
      <c r="B490" s="86"/>
      <c r="C490" s="86"/>
      <c r="D490" s="86"/>
      <c r="E490" s="86"/>
      <c r="F490" s="86"/>
      <c r="G490" s="86"/>
      <c r="H490" s="86"/>
      <c r="I490" s="86"/>
      <c r="J490" s="86"/>
      <c r="K490" s="86"/>
      <c r="L490" s="86"/>
      <c r="M490" s="86"/>
      <c r="N490" s="86"/>
      <c r="O490" s="86"/>
      <c r="P490" s="86"/>
      <c r="Q490" s="86"/>
      <c r="R490" s="86"/>
      <c r="S490" s="86"/>
      <c r="T490" s="86"/>
      <c r="U490" s="86"/>
      <c r="V490" s="86"/>
      <c r="W490" s="86"/>
      <c r="X490" s="86"/>
      <c r="Y490" s="86"/>
      <c r="Z490" s="86"/>
    </row>
    <row r="491" spans="1:26">
      <c r="A491" s="86"/>
      <c r="B491" s="86"/>
      <c r="C491" s="86"/>
      <c r="D491" s="86"/>
      <c r="E491" s="86"/>
      <c r="F491" s="86"/>
      <c r="G491" s="86"/>
      <c r="H491" s="86"/>
      <c r="I491" s="86"/>
      <c r="J491" s="86"/>
      <c r="K491" s="86"/>
      <c r="L491" s="86"/>
      <c r="M491" s="86"/>
      <c r="N491" s="86"/>
      <c r="O491" s="86"/>
      <c r="P491" s="86"/>
      <c r="Q491" s="86"/>
      <c r="R491" s="86"/>
      <c r="S491" s="86"/>
      <c r="T491" s="86"/>
      <c r="U491" s="86"/>
      <c r="V491" s="86"/>
      <c r="W491" s="86"/>
      <c r="X491" s="86"/>
      <c r="Y491" s="86"/>
      <c r="Z491" s="86"/>
    </row>
    <row r="492" spans="1:26">
      <c r="A492" s="86"/>
      <c r="B492" s="86"/>
      <c r="C492" s="86"/>
      <c r="D492" s="86"/>
      <c r="E492" s="86"/>
      <c r="F492" s="86"/>
      <c r="G492" s="86"/>
      <c r="H492" s="86"/>
      <c r="I492" s="86"/>
      <c r="J492" s="86"/>
      <c r="K492" s="86"/>
      <c r="L492" s="86"/>
      <c r="M492" s="86"/>
      <c r="N492" s="86"/>
      <c r="O492" s="86"/>
      <c r="P492" s="86"/>
      <c r="Q492" s="86"/>
      <c r="R492" s="86"/>
      <c r="S492" s="86"/>
      <c r="T492" s="86"/>
      <c r="U492" s="86"/>
      <c r="V492" s="86"/>
      <c r="W492" s="86"/>
      <c r="X492" s="86"/>
      <c r="Y492" s="86"/>
      <c r="Z492" s="86"/>
    </row>
    <row r="493" spans="1:26">
      <c r="A493" s="86"/>
      <c r="B493" s="86"/>
      <c r="C493" s="86"/>
      <c r="D493" s="86"/>
      <c r="E493" s="86"/>
      <c r="F493" s="86"/>
      <c r="G493" s="86"/>
      <c r="H493" s="86"/>
      <c r="I493" s="86"/>
      <c r="J493" s="86"/>
      <c r="K493" s="86"/>
      <c r="L493" s="86"/>
      <c r="M493" s="86"/>
      <c r="N493" s="86"/>
      <c r="O493" s="86"/>
      <c r="P493" s="86"/>
      <c r="Q493" s="86"/>
      <c r="R493" s="86"/>
      <c r="S493" s="86"/>
      <c r="T493" s="86"/>
      <c r="U493" s="86"/>
      <c r="V493" s="86"/>
      <c r="W493" s="86"/>
      <c r="X493" s="86"/>
      <c r="Y493" s="86"/>
      <c r="Z493" s="86"/>
    </row>
    <row r="494" spans="1:26">
      <c r="A494" s="86"/>
      <c r="B494" s="86"/>
      <c r="C494" s="86"/>
      <c r="D494" s="86"/>
      <c r="E494" s="86"/>
      <c r="F494" s="86"/>
      <c r="G494" s="86"/>
      <c r="H494" s="86"/>
      <c r="I494" s="86"/>
      <c r="J494" s="86"/>
      <c r="K494" s="86"/>
      <c r="L494" s="86"/>
      <c r="M494" s="86"/>
      <c r="N494" s="86"/>
      <c r="O494" s="86"/>
      <c r="P494" s="86"/>
      <c r="Q494" s="86"/>
      <c r="R494" s="86"/>
      <c r="S494" s="86"/>
      <c r="T494" s="86"/>
      <c r="U494" s="86"/>
      <c r="V494" s="86"/>
      <c r="W494" s="86"/>
      <c r="X494" s="86"/>
      <c r="Y494" s="86"/>
      <c r="Z494" s="86"/>
    </row>
    <row r="495" spans="1:26">
      <c r="A495" s="86"/>
      <c r="B495" s="86"/>
      <c r="C495" s="86"/>
      <c r="D495" s="86"/>
      <c r="E495" s="86"/>
      <c r="F495" s="86"/>
      <c r="G495" s="86"/>
      <c r="H495" s="86"/>
      <c r="I495" s="86"/>
      <c r="J495" s="86"/>
      <c r="K495" s="86"/>
      <c r="L495" s="86"/>
      <c r="M495" s="86"/>
      <c r="N495" s="86"/>
      <c r="O495" s="86"/>
      <c r="P495" s="86"/>
      <c r="Q495" s="86"/>
      <c r="R495" s="86"/>
      <c r="S495" s="86"/>
      <c r="T495" s="86"/>
      <c r="U495" s="86"/>
      <c r="V495" s="86"/>
      <c r="W495" s="86"/>
      <c r="X495" s="86"/>
      <c r="Y495" s="86"/>
      <c r="Z495" s="86"/>
    </row>
    <row r="496" spans="1:26">
      <c r="A496" s="86"/>
      <c r="B496" s="86"/>
      <c r="C496" s="86"/>
      <c r="D496" s="86"/>
      <c r="E496" s="86"/>
      <c r="F496" s="86"/>
      <c r="G496" s="86"/>
      <c r="H496" s="86"/>
      <c r="I496" s="86"/>
      <c r="J496" s="86"/>
      <c r="K496" s="86"/>
      <c r="L496" s="86"/>
      <c r="M496" s="86"/>
      <c r="N496" s="86"/>
      <c r="O496" s="86"/>
      <c r="P496" s="86"/>
      <c r="Q496" s="86"/>
      <c r="R496" s="86"/>
      <c r="S496" s="86"/>
      <c r="T496" s="86"/>
      <c r="U496" s="86"/>
      <c r="V496" s="86"/>
      <c r="W496" s="86"/>
      <c r="X496" s="86"/>
      <c r="Y496" s="86"/>
      <c r="Z496" s="86"/>
    </row>
    <row r="497" spans="1:26">
      <c r="A497" s="86"/>
      <c r="B497" s="86"/>
      <c r="C497" s="86"/>
      <c r="D497" s="86"/>
      <c r="E497" s="86"/>
      <c r="F497" s="86"/>
      <c r="G497" s="86"/>
      <c r="H497" s="86"/>
      <c r="I497" s="86"/>
      <c r="J497" s="86"/>
      <c r="K497" s="86"/>
      <c r="L497" s="86"/>
      <c r="M497" s="86"/>
      <c r="N497" s="86"/>
      <c r="O497" s="86"/>
      <c r="P497" s="86"/>
      <c r="Q497" s="86"/>
      <c r="R497" s="86"/>
      <c r="S497" s="86"/>
      <c r="T497" s="86"/>
      <c r="U497" s="86"/>
      <c r="V497" s="86"/>
      <c r="W497" s="86"/>
      <c r="X497" s="86"/>
      <c r="Y497" s="86"/>
      <c r="Z497" s="86"/>
    </row>
    <row r="498" spans="1:26">
      <c r="A498" s="86"/>
      <c r="B498" s="86"/>
      <c r="C498" s="86"/>
      <c r="D498" s="86"/>
      <c r="E498" s="86"/>
      <c r="F498" s="86"/>
      <c r="G498" s="86"/>
      <c r="H498" s="86"/>
      <c r="I498" s="86"/>
      <c r="J498" s="86"/>
      <c r="K498" s="86"/>
      <c r="L498" s="86"/>
      <c r="M498" s="86"/>
      <c r="N498" s="86"/>
      <c r="O498" s="86"/>
      <c r="P498" s="86"/>
      <c r="Q498" s="86"/>
      <c r="R498" s="86"/>
      <c r="S498" s="86"/>
      <c r="T498" s="86"/>
      <c r="U498" s="86"/>
      <c r="V498" s="86"/>
      <c r="W498" s="86"/>
      <c r="X498" s="86"/>
      <c r="Y498" s="86"/>
      <c r="Z498" s="86"/>
    </row>
    <row r="499" spans="1:26">
      <c r="A499" s="86"/>
      <c r="B499" s="86"/>
      <c r="C499" s="86"/>
      <c r="D499" s="86"/>
      <c r="E499" s="86"/>
      <c r="F499" s="86"/>
      <c r="G499" s="86"/>
      <c r="H499" s="86"/>
      <c r="I499" s="86"/>
      <c r="J499" s="86"/>
      <c r="K499" s="86"/>
      <c r="L499" s="86"/>
      <c r="M499" s="86"/>
      <c r="N499" s="86"/>
      <c r="O499" s="86"/>
      <c r="P499" s="86"/>
      <c r="Q499" s="86"/>
      <c r="R499" s="86"/>
      <c r="S499" s="86"/>
      <c r="T499" s="86"/>
      <c r="U499" s="86"/>
      <c r="V499" s="86"/>
      <c r="W499" s="86"/>
      <c r="X499" s="86"/>
      <c r="Y499" s="86"/>
      <c r="Z499" s="86"/>
    </row>
    <row r="500" spans="1:26">
      <c r="A500" s="86"/>
      <c r="B500" s="86"/>
      <c r="C500" s="86"/>
      <c r="D500" s="86"/>
      <c r="E500" s="86"/>
      <c r="F500" s="86"/>
      <c r="G500" s="86"/>
      <c r="H500" s="86"/>
      <c r="I500" s="86"/>
      <c r="J500" s="86"/>
      <c r="K500" s="86"/>
      <c r="L500" s="86"/>
      <c r="M500" s="86"/>
      <c r="N500" s="86"/>
      <c r="O500" s="86"/>
      <c r="P500" s="86"/>
      <c r="Q500" s="86"/>
      <c r="R500" s="86"/>
      <c r="S500" s="86"/>
      <c r="T500" s="86"/>
      <c r="U500" s="86"/>
      <c r="V500" s="86"/>
      <c r="W500" s="86"/>
      <c r="X500" s="86"/>
      <c r="Y500" s="86"/>
      <c r="Z500" s="86"/>
    </row>
    <row r="501" spans="1:26">
      <c r="A501" s="86"/>
      <c r="B501" s="86"/>
      <c r="C501" s="86"/>
      <c r="D501" s="86"/>
      <c r="E501" s="86"/>
      <c r="F501" s="86"/>
      <c r="G501" s="86"/>
      <c r="H501" s="86"/>
      <c r="I501" s="86"/>
      <c r="J501" s="86"/>
      <c r="K501" s="86"/>
      <c r="L501" s="86"/>
      <c r="M501" s="86"/>
      <c r="N501" s="86"/>
      <c r="O501" s="86"/>
      <c r="P501" s="86"/>
      <c r="Q501" s="86"/>
      <c r="R501" s="86"/>
      <c r="S501" s="86"/>
      <c r="T501" s="86"/>
      <c r="U501" s="86"/>
      <c r="V501" s="86"/>
      <c r="W501" s="86"/>
      <c r="X501" s="86"/>
      <c r="Y501" s="86"/>
      <c r="Z501" s="86"/>
    </row>
    <row r="502" spans="1:26">
      <c r="A502" s="86"/>
      <c r="B502" s="86"/>
      <c r="C502" s="86"/>
      <c r="D502" s="86"/>
      <c r="E502" s="86"/>
      <c r="F502" s="86"/>
      <c r="G502" s="86"/>
      <c r="H502" s="86"/>
      <c r="I502" s="86"/>
      <c r="J502" s="86"/>
      <c r="K502" s="86"/>
      <c r="L502" s="86"/>
      <c r="M502" s="86"/>
      <c r="N502" s="86"/>
      <c r="O502" s="86"/>
      <c r="P502" s="86"/>
      <c r="Q502" s="86"/>
      <c r="R502" s="86"/>
      <c r="S502" s="86"/>
      <c r="T502" s="86"/>
      <c r="U502" s="86"/>
      <c r="V502" s="86"/>
      <c r="W502" s="86"/>
      <c r="X502" s="86"/>
      <c r="Y502" s="86"/>
      <c r="Z502" s="86"/>
    </row>
    <row r="503" spans="1:26">
      <c r="A503" s="86"/>
      <c r="B503" s="86"/>
      <c r="C503" s="86"/>
      <c r="D503" s="86"/>
      <c r="E503" s="86"/>
      <c r="F503" s="86"/>
      <c r="G503" s="86"/>
      <c r="H503" s="86"/>
      <c r="I503" s="86"/>
      <c r="J503" s="86"/>
      <c r="K503" s="86"/>
      <c r="L503" s="86"/>
      <c r="M503" s="86"/>
      <c r="N503" s="86"/>
      <c r="O503" s="86"/>
      <c r="P503" s="86"/>
      <c r="Q503" s="86"/>
      <c r="R503" s="86"/>
      <c r="S503" s="86"/>
      <c r="T503" s="86"/>
      <c r="U503" s="86"/>
      <c r="V503" s="86"/>
      <c r="W503" s="86"/>
      <c r="X503" s="86"/>
      <c r="Y503" s="86"/>
      <c r="Z503" s="86"/>
    </row>
    <row r="504" spans="1:26">
      <c r="A504" s="86"/>
      <c r="B504" s="86"/>
      <c r="C504" s="86"/>
      <c r="D504" s="86"/>
      <c r="E504" s="86"/>
      <c r="F504" s="86"/>
      <c r="G504" s="86"/>
      <c r="H504" s="86"/>
      <c r="I504" s="86"/>
      <c r="J504" s="86"/>
      <c r="K504" s="86"/>
      <c r="L504" s="86"/>
      <c r="M504" s="86"/>
      <c r="N504" s="86"/>
      <c r="O504" s="86"/>
      <c r="P504" s="86"/>
      <c r="Q504" s="86"/>
      <c r="R504" s="86"/>
      <c r="S504" s="86"/>
      <c r="T504" s="86"/>
      <c r="U504" s="86"/>
      <c r="V504" s="86"/>
      <c r="W504" s="86"/>
      <c r="X504" s="86"/>
      <c r="Y504" s="86"/>
      <c r="Z504" s="86"/>
    </row>
    <row r="505" spans="1:26">
      <c r="A505" s="86"/>
      <c r="B505" s="86"/>
      <c r="C505" s="86"/>
      <c r="D505" s="86"/>
      <c r="E505" s="86"/>
      <c r="F505" s="86"/>
      <c r="G505" s="86"/>
      <c r="H505" s="86"/>
      <c r="I505" s="86"/>
      <c r="J505" s="86"/>
      <c r="K505" s="86"/>
      <c r="L505" s="86"/>
      <c r="M505" s="86"/>
      <c r="N505" s="86"/>
      <c r="O505" s="86"/>
      <c r="P505" s="86"/>
      <c r="Q505" s="86"/>
      <c r="R505" s="86"/>
      <c r="S505" s="86"/>
      <c r="T505" s="86"/>
      <c r="U505" s="86"/>
      <c r="V505" s="86"/>
      <c r="W505" s="86"/>
      <c r="X505" s="86"/>
      <c r="Y505" s="86"/>
      <c r="Z505" s="86"/>
    </row>
    <row r="506" spans="1:26">
      <c r="A506" s="86"/>
      <c r="B506" s="86"/>
      <c r="C506" s="86"/>
      <c r="D506" s="86"/>
      <c r="E506" s="86"/>
      <c r="F506" s="86"/>
      <c r="G506" s="86"/>
      <c r="H506" s="86"/>
      <c r="I506" s="86"/>
      <c r="J506" s="86"/>
      <c r="K506" s="86"/>
      <c r="L506" s="86"/>
      <c r="M506" s="86"/>
      <c r="N506" s="86"/>
      <c r="O506" s="86"/>
      <c r="P506" s="86"/>
      <c r="Q506" s="86"/>
      <c r="R506" s="86"/>
      <c r="S506" s="86"/>
      <c r="T506" s="86"/>
      <c r="U506" s="86"/>
      <c r="V506" s="86"/>
      <c r="W506" s="86"/>
      <c r="X506" s="86"/>
      <c r="Y506" s="86"/>
      <c r="Z506" s="86"/>
    </row>
    <row r="507" spans="1:26">
      <c r="A507" s="86"/>
      <c r="B507" s="86"/>
      <c r="C507" s="86"/>
      <c r="D507" s="86"/>
      <c r="E507" s="86"/>
      <c r="F507" s="86"/>
      <c r="G507" s="86"/>
      <c r="H507" s="86"/>
      <c r="I507" s="86"/>
      <c r="J507" s="86"/>
      <c r="K507" s="86"/>
      <c r="L507" s="86"/>
      <c r="M507" s="86"/>
      <c r="N507" s="86"/>
      <c r="O507" s="86"/>
      <c r="P507" s="86"/>
      <c r="Q507" s="86"/>
      <c r="R507" s="86"/>
      <c r="S507" s="86"/>
      <c r="T507" s="86"/>
      <c r="U507" s="86"/>
      <c r="V507" s="86"/>
      <c r="W507" s="86"/>
      <c r="X507" s="86"/>
      <c r="Y507" s="86"/>
      <c r="Z507" s="86"/>
    </row>
    <row r="508" spans="1:26">
      <c r="A508" s="86"/>
      <c r="B508" s="86"/>
      <c r="C508" s="86"/>
      <c r="D508" s="86"/>
      <c r="E508" s="86"/>
      <c r="F508" s="86"/>
      <c r="G508" s="86"/>
      <c r="H508" s="86"/>
      <c r="I508" s="86"/>
      <c r="J508" s="86"/>
      <c r="K508" s="86"/>
      <c r="L508" s="86"/>
      <c r="M508" s="86"/>
      <c r="N508" s="86"/>
      <c r="O508" s="86"/>
      <c r="P508" s="86"/>
      <c r="Q508" s="86"/>
      <c r="R508" s="86"/>
      <c r="S508" s="86"/>
      <c r="T508" s="86"/>
      <c r="U508" s="86"/>
      <c r="V508" s="86"/>
      <c r="W508" s="86"/>
      <c r="X508" s="86"/>
      <c r="Y508" s="86"/>
      <c r="Z508" s="86"/>
    </row>
    <row r="509" spans="1:26">
      <c r="A509" s="86"/>
      <c r="B509" s="86"/>
      <c r="C509" s="86"/>
      <c r="D509" s="86"/>
      <c r="E509" s="86"/>
      <c r="F509" s="86"/>
      <c r="G509" s="86"/>
      <c r="H509" s="86"/>
      <c r="I509" s="86"/>
      <c r="J509" s="86"/>
      <c r="K509" s="86"/>
      <c r="L509" s="86"/>
      <c r="M509" s="86"/>
      <c r="N509" s="86"/>
      <c r="O509" s="86"/>
      <c r="P509" s="86"/>
      <c r="Q509" s="86"/>
      <c r="R509" s="86"/>
      <c r="S509" s="86"/>
      <c r="T509" s="86"/>
      <c r="U509" s="86"/>
      <c r="V509" s="86"/>
      <c r="W509" s="86"/>
      <c r="X509" s="86"/>
      <c r="Y509" s="86"/>
      <c r="Z509" s="86"/>
    </row>
    <row r="510" spans="1:26">
      <c r="A510" s="86"/>
      <c r="B510" s="86"/>
      <c r="C510" s="86"/>
      <c r="D510" s="86"/>
      <c r="E510" s="86"/>
      <c r="F510" s="86"/>
      <c r="G510" s="86"/>
      <c r="H510" s="86"/>
      <c r="I510" s="86"/>
      <c r="J510" s="86"/>
      <c r="K510" s="86"/>
      <c r="L510" s="86"/>
      <c r="M510" s="86"/>
      <c r="N510" s="86"/>
      <c r="O510" s="86"/>
      <c r="P510" s="86"/>
      <c r="Q510" s="86"/>
      <c r="R510" s="86"/>
      <c r="S510" s="86"/>
      <c r="T510" s="86"/>
      <c r="U510" s="86"/>
      <c r="V510" s="86"/>
      <c r="W510" s="86"/>
      <c r="X510" s="86"/>
      <c r="Y510" s="86"/>
      <c r="Z510" s="86"/>
    </row>
    <row r="511" spans="1:26">
      <c r="A511" s="86"/>
      <c r="B511" s="86"/>
      <c r="C511" s="86"/>
      <c r="D511" s="86"/>
      <c r="E511" s="86"/>
      <c r="F511" s="86"/>
      <c r="G511" s="86"/>
      <c r="H511" s="86"/>
      <c r="I511" s="86"/>
      <c r="J511" s="86"/>
      <c r="K511" s="86"/>
      <c r="L511" s="86"/>
      <c r="M511" s="86"/>
      <c r="N511" s="86"/>
      <c r="O511" s="86"/>
      <c r="P511" s="86"/>
      <c r="Q511" s="86"/>
      <c r="R511" s="86"/>
      <c r="S511" s="86"/>
      <c r="T511" s="86"/>
      <c r="U511" s="86"/>
      <c r="V511" s="86"/>
      <c r="W511" s="86"/>
      <c r="X511" s="86"/>
      <c r="Y511" s="86"/>
      <c r="Z511" s="86"/>
    </row>
    <row r="512" spans="1:26">
      <c r="A512" s="86"/>
      <c r="B512" s="86"/>
      <c r="C512" s="86"/>
      <c r="D512" s="86"/>
      <c r="E512" s="86"/>
      <c r="F512" s="86"/>
      <c r="G512" s="86"/>
      <c r="H512" s="86"/>
      <c r="I512" s="86"/>
      <c r="J512" s="86"/>
      <c r="K512" s="86"/>
      <c r="L512" s="86"/>
      <c r="M512" s="86"/>
      <c r="N512" s="86"/>
      <c r="O512" s="86"/>
      <c r="P512" s="86"/>
      <c r="Q512" s="86"/>
      <c r="R512" s="86"/>
      <c r="S512" s="86"/>
      <c r="T512" s="86"/>
      <c r="U512" s="86"/>
      <c r="V512" s="86"/>
      <c r="W512" s="86"/>
      <c r="X512" s="86"/>
      <c r="Y512" s="86"/>
      <c r="Z512" s="86"/>
    </row>
    <row r="513" spans="1:26">
      <c r="A513" s="86"/>
      <c r="B513" s="86"/>
      <c r="C513" s="86"/>
      <c r="D513" s="86"/>
      <c r="E513" s="86"/>
      <c r="F513" s="86"/>
      <c r="G513" s="86"/>
      <c r="H513" s="86"/>
      <c r="I513" s="86"/>
      <c r="J513" s="86"/>
      <c r="K513" s="86"/>
      <c r="L513" s="86"/>
      <c r="M513" s="86"/>
      <c r="N513" s="86"/>
      <c r="O513" s="86"/>
      <c r="P513" s="86"/>
      <c r="Q513" s="86"/>
      <c r="R513" s="86"/>
      <c r="S513" s="86"/>
      <c r="T513" s="86"/>
      <c r="U513" s="86"/>
      <c r="V513" s="86"/>
      <c r="W513" s="86"/>
      <c r="X513" s="86"/>
      <c r="Y513" s="86"/>
      <c r="Z513" s="86"/>
    </row>
    <row r="514" spans="1:26">
      <c r="A514" s="86"/>
      <c r="B514" s="86"/>
      <c r="C514" s="86"/>
      <c r="D514" s="86"/>
      <c r="E514" s="86"/>
      <c r="F514" s="86"/>
      <c r="G514" s="86"/>
      <c r="H514" s="86"/>
      <c r="I514" s="86"/>
      <c r="J514" s="86"/>
      <c r="K514" s="86"/>
      <c r="L514" s="86"/>
      <c r="M514" s="86"/>
      <c r="N514" s="86"/>
      <c r="O514" s="86"/>
      <c r="P514" s="86"/>
      <c r="Q514" s="86"/>
      <c r="R514" s="86"/>
      <c r="S514" s="86"/>
      <c r="T514" s="86"/>
      <c r="U514" s="86"/>
      <c r="V514" s="86"/>
      <c r="W514" s="86"/>
      <c r="X514" s="86"/>
      <c r="Y514" s="86"/>
      <c r="Z514" s="86"/>
    </row>
    <row r="515" spans="1:26">
      <c r="A515" s="86"/>
      <c r="B515" s="86"/>
      <c r="C515" s="86"/>
      <c r="D515" s="86"/>
      <c r="E515" s="86"/>
      <c r="F515" s="86"/>
      <c r="G515" s="86"/>
      <c r="H515" s="86"/>
      <c r="I515" s="86"/>
      <c r="J515" s="86"/>
      <c r="K515" s="86"/>
      <c r="L515" s="86"/>
      <c r="M515" s="86"/>
      <c r="N515" s="86"/>
      <c r="O515" s="86"/>
      <c r="P515" s="86"/>
      <c r="Q515" s="86"/>
      <c r="R515" s="86"/>
      <c r="S515" s="86"/>
      <c r="T515" s="86"/>
      <c r="U515" s="86"/>
      <c r="V515" s="86"/>
      <c r="W515" s="86"/>
      <c r="X515" s="86"/>
      <c r="Y515" s="86"/>
      <c r="Z515" s="86"/>
    </row>
    <row r="516" spans="1:26">
      <c r="A516" s="86"/>
      <c r="B516" s="86"/>
      <c r="C516" s="86"/>
      <c r="D516" s="86"/>
      <c r="E516" s="86"/>
      <c r="F516" s="86"/>
      <c r="G516" s="86"/>
      <c r="H516" s="86"/>
      <c r="I516" s="86"/>
      <c r="J516" s="86"/>
      <c r="K516" s="86"/>
      <c r="L516" s="86"/>
      <c r="M516" s="86"/>
      <c r="N516" s="86"/>
      <c r="O516" s="86"/>
      <c r="P516" s="86"/>
      <c r="Q516" s="86"/>
      <c r="R516" s="86"/>
      <c r="S516" s="86"/>
      <c r="T516" s="86"/>
      <c r="U516" s="86"/>
      <c r="V516" s="86"/>
      <c r="W516" s="86"/>
      <c r="X516" s="86"/>
      <c r="Y516" s="86"/>
      <c r="Z516" s="86"/>
    </row>
    <row r="517" spans="1:26">
      <c r="A517" s="86"/>
      <c r="B517" s="86"/>
      <c r="C517" s="86"/>
      <c r="D517" s="86"/>
      <c r="E517" s="86"/>
      <c r="F517" s="86"/>
      <c r="G517" s="86"/>
      <c r="H517" s="86"/>
      <c r="I517" s="86"/>
      <c r="J517" s="86"/>
      <c r="K517" s="86"/>
      <c r="L517" s="86"/>
      <c r="M517" s="86"/>
      <c r="N517" s="86"/>
      <c r="O517" s="86"/>
      <c r="P517" s="86"/>
      <c r="Q517" s="86"/>
      <c r="R517" s="86"/>
      <c r="S517" s="86"/>
      <c r="T517" s="86"/>
      <c r="U517" s="86"/>
      <c r="V517" s="86"/>
      <c r="W517" s="86"/>
      <c r="X517" s="86"/>
      <c r="Y517" s="86"/>
      <c r="Z517" s="86"/>
    </row>
    <row r="518" spans="1:26">
      <c r="A518" s="86"/>
      <c r="B518" s="86"/>
      <c r="C518" s="86"/>
      <c r="D518" s="86"/>
      <c r="E518" s="86"/>
      <c r="F518" s="86"/>
      <c r="G518" s="86"/>
      <c r="H518" s="86"/>
      <c r="I518" s="86"/>
      <c r="J518" s="86"/>
      <c r="K518" s="86"/>
      <c r="L518" s="86"/>
      <c r="M518" s="86"/>
      <c r="N518" s="86"/>
      <c r="O518" s="86"/>
      <c r="P518" s="86"/>
      <c r="Q518" s="86"/>
      <c r="R518" s="86"/>
      <c r="S518" s="86"/>
      <c r="T518" s="86"/>
      <c r="U518" s="86"/>
      <c r="V518" s="86"/>
      <c r="W518" s="86"/>
      <c r="X518" s="86"/>
      <c r="Y518" s="86"/>
      <c r="Z518" s="86"/>
    </row>
    <row r="519" spans="1:26">
      <c r="A519" s="86"/>
      <c r="B519" s="86"/>
      <c r="C519" s="86"/>
      <c r="D519" s="86"/>
      <c r="E519" s="86"/>
      <c r="F519" s="86"/>
      <c r="G519" s="86"/>
      <c r="H519" s="86"/>
      <c r="I519" s="86"/>
      <c r="J519" s="86"/>
      <c r="K519" s="86"/>
      <c r="L519" s="86"/>
      <c r="M519" s="86"/>
      <c r="N519" s="86"/>
      <c r="O519" s="86"/>
      <c r="P519" s="86"/>
      <c r="Q519" s="86"/>
      <c r="R519" s="86"/>
      <c r="S519" s="86"/>
      <c r="T519" s="86"/>
      <c r="U519" s="86"/>
      <c r="V519" s="86"/>
      <c r="W519" s="86"/>
      <c r="X519" s="86"/>
      <c r="Y519" s="86"/>
      <c r="Z519" s="86"/>
    </row>
    <row r="520" spans="1:26">
      <c r="A520" s="86"/>
      <c r="B520" s="86"/>
      <c r="C520" s="86"/>
      <c r="D520" s="86"/>
      <c r="E520" s="86"/>
      <c r="F520" s="86"/>
      <c r="G520" s="86"/>
      <c r="H520" s="86"/>
      <c r="I520" s="86"/>
      <c r="J520" s="86"/>
      <c r="K520" s="86"/>
      <c r="L520" s="86"/>
      <c r="M520" s="86"/>
      <c r="N520" s="86"/>
      <c r="O520" s="86"/>
      <c r="P520" s="86"/>
      <c r="Q520" s="86"/>
      <c r="R520" s="86"/>
      <c r="S520" s="86"/>
      <c r="T520" s="86"/>
      <c r="U520" s="86"/>
      <c r="V520" s="86"/>
      <c r="W520" s="86"/>
      <c r="X520" s="86"/>
      <c r="Y520" s="86"/>
      <c r="Z520" s="86"/>
    </row>
    <row r="521" spans="1:26">
      <c r="A521" s="86"/>
      <c r="B521" s="86"/>
      <c r="C521" s="86"/>
      <c r="D521" s="86"/>
      <c r="E521" s="86"/>
      <c r="F521" s="86"/>
      <c r="G521" s="86"/>
      <c r="H521" s="86"/>
      <c r="I521" s="86"/>
      <c r="J521" s="86"/>
      <c r="K521" s="86"/>
      <c r="L521" s="86"/>
      <c r="M521" s="86"/>
      <c r="N521" s="86"/>
      <c r="O521" s="86"/>
      <c r="P521" s="86"/>
      <c r="Q521" s="86"/>
      <c r="R521" s="86"/>
      <c r="S521" s="86"/>
      <c r="T521" s="86"/>
      <c r="U521" s="86"/>
      <c r="V521" s="86"/>
      <c r="W521" s="86"/>
      <c r="X521" s="86"/>
      <c r="Y521" s="86"/>
      <c r="Z521" s="86"/>
    </row>
    <row r="522" spans="1:26">
      <c r="A522" s="86"/>
      <c r="B522" s="86"/>
      <c r="C522" s="86"/>
      <c r="D522" s="86"/>
      <c r="E522" s="86"/>
      <c r="F522" s="86"/>
      <c r="G522" s="86"/>
      <c r="H522" s="86"/>
      <c r="I522" s="86"/>
      <c r="J522" s="86"/>
      <c r="K522" s="86"/>
      <c r="L522" s="86"/>
      <c r="M522" s="86"/>
      <c r="N522" s="86"/>
      <c r="O522" s="86"/>
      <c r="P522" s="86"/>
      <c r="Q522" s="86"/>
      <c r="R522" s="86"/>
      <c r="S522" s="86"/>
      <c r="T522" s="86"/>
      <c r="U522" s="86"/>
      <c r="V522" s="86"/>
      <c r="W522" s="86"/>
      <c r="X522" s="86"/>
      <c r="Y522" s="86"/>
      <c r="Z522" s="86"/>
    </row>
    <row r="523" spans="1:26">
      <c r="A523" s="86"/>
      <c r="B523" s="86"/>
      <c r="C523" s="86"/>
      <c r="D523" s="86"/>
      <c r="E523" s="86"/>
      <c r="F523" s="86"/>
      <c r="G523" s="86"/>
      <c r="H523" s="86"/>
      <c r="I523" s="86"/>
      <c r="J523" s="86"/>
      <c r="K523" s="86"/>
      <c r="L523" s="86"/>
      <c r="M523" s="86"/>
      <c r="N523" s="86"/>
      <c r="O523" s="86"/>
      <c r="P523" s="86"/>
      <c r="Q523" s="86"/>
      <c r="R523" s="86"/>
      <c r="S523" s="86"/>
      <c r="T523" s="86"/>
      <c r="U523" s="86"/>
      <c r="V523" s="86"/>
      <c r="W523" s="86"/>
      <c r="X523" s="86"/>
      <c r="Y523" s="86"/>
      <c r="Z523" s="86"/>
    </row>
    <row r="524" spans="1:26">
      <c r="A524" s="86"/>
      <c r="B524" s="86"/>
      <c r="C524" s="86"/>
      <c r="D524" s="86"/>
      <c r="E524" s="86"/>
      <c r="F524" s="86"/>
      <c r="G524" s="86"/>
      <c r="H524" s="86"/>
      <c r="I524" s="86"/>
      <c r="J524" s="86"/>
      <c r="K524" s="86"/>
      <c r="L524" s="86"/>
      <c r="M524" s="86"/>
      <c r="N524" s="86"/>
      <c r="O524" s="86"/>
      <c r="P524" s="86"/>
      <c r="Q524" s="86"/>
      <c r="R524" s="86"/>
      <c r="S524" s="86"/>
      <c r="T524" s="86"/>
      <c r="U524" s="86"/>
      <c r="V524" s="86"/>
      <c r="W524" s="86"/>
      <c r="X524" s="86"/>
      <c r="Y524" s="86"/>
      <c r="Z524" s="86"/>
    </row>
    <row r="525" spans="1:26">
      <c r="A525" s="86"/>
      <c r="B525" s="86"/>
      <c r="C525" s="86"/>
      <c r="D525" s="86"/>
      <c r="E525" s="86"/>
      <c r="F525" s="86"/>
      <c r="G525" s="86"/>
      <c r="H525" s="86"/>
      <c r="I525" s="86"/>
      <c r="J525" s="86"/>
      <c r="K525" s="86"/>
      <c r="L525" s="86"/>
      <c r="M525" s="86"/>
      <c r="N525" s="86"/>
      <c r="O525" s="86"/>
      <c r="P525" s="86"/>
      <c r="Q525" s="86"/>
      <c r="R525" s="86"/>
      <c r="S525" s="86"/>
      <c r="T525" s="86"/>
      <c r="U525" s="86"/>
      <c r="V525" s="86"/>
      <c r="W525" s="86"/>
      <c r="X525" s="86"/>
      <c r="Y525" s="86"/>
      <c r="Z525" s="86"/>
    </row>
    <row r="526" spans="1:26">
      <c r="A526" s="86"/>
      <c r="B526" s="86"/>
      <c r="C526" s="86"/>
      <c r="D526" s="86"/>
      <c r="E526" s="86"/>
      <c r="F526" s="86"/>
      <c r="G526" s="86"/>
      <c r="H526" s="86"/>
      <c r="I526" s="86"/>
      <c r="J526" s="86"/>
      <c r="K526" s="86"/>
      <c r="L526" s="86"/>
      <c r="M526" s="86"/>
      <c r="N526" s="86"/>
      <c r="O526" s="86"/>
      <c r="P526" s="86"/>
      <c r="Q526" s="86"/>
      <c r="R526" s="86"/>
      <c r="S526" s="86"/>
      <c r="T526" s="86"/>
      <c r="U526" s="86"/>
      <c r="V526" s="86"/>
      <c r="W526" s="86"/>
      <c r="X526" s="86"/>
      <c r="Y526" s="86"/>
      <c r="Z526" s="86"/>
    </row>
    <row r="527" spans="1:26">
      <c r="A527" s="86"/>
      <c r="B527" s="86"/>
      <c r="C527" s="86"/>
      <c r="D527" s="86"/>
      <c r="E527" s="86"/>
      <c r="F527" s="86"/>
      <c r="G527" s="86"/>
      <c r="H527" s="86"/>
      <c r="I527" s="86"/>
      <c r="J527" s="86"/>
      <c r="K527" s="86"/>
      <c r="L527" s="86"/>
      <c r="M527" s="86"/>
      <c r="N527" s="86"/>
      <c r="O527" s="86"/>
      <c r="P527" s="86"/>
      <c r="Q527" s="86"/>
      <c r="R527" s="86"/>
      <c r="S527" s="86"/>
      <c r="T527" s="86"/>
      <c r="U527" s="86"/>
      <c r="V527" s="86"/>
      <c r="W527" s="86"/>
      <c r="X527" s="86"/>
      <c r="Y527" s="86"/>
      <c r="Z527" s="86"/>
    </row>
    <row r="528" spans="1:26">
      <c r="A528" s="86"/>
      <c r="B528" s="86"/>
      <c r="C528" s="86"/>
      <c r="D528" s="86"/>
      <c r="E528" s="86"/>
      <c r="F528" s="86"/>
      <c r="G528" s="86"/>
      <c r="H528" s="86"/>
      <c r="I528" s="86"/>
      <c r="J528" s="86"/>
      <c r="K528" s="86"/>
      <c r="L528" s="86"/>
      <c r="M528" s="86"/>
      <c r="N528" s="86"/>
      <c r="O528" s="86"/>
      <c r="P528" s="86"/>
      <c r="Q528" s="86"/>
      <c r="R528" s="86"/>
      <c r="S528" s="86"/>
      <c r="T528" s="86"/>
      <c r="U528" s="86"/>
      <c r="V528" s="86"/>
      <c r="W528" s="86"/>
      <c r="X528" s="86"/>
      <c r="Y528" s="86"/>
      <c r="Z528" s="86"/>
    </row>
    <row r="529" spans="1:26">
      <c r="A529" s="86"/>
      <c r="B529" s="86"/>
      <c r="C529" s="86"/>
      <c r="D529" s="86"/>
      <c r="E529" s="86"/>
      <c r="F529" s="86"/>
      <c r="G529" s="86"/>
      <c r="H529" s="86"/>
      <c r="I529" s="86"/>
      <c r="J529" s="86"/>
      <c r="K529" s="86"/>
      <c r="L529" s="86"/>
      <c r="M529" s="86"/>
      <c r="N529" s="86"/>
      <c r="O529" s="86"/>
      <c r="P529" s="86"/>
      <c r="Q529" s="86"/>
      <c r="R529" s="86"/>
      <c r="S529" s="86"/>
      <c r="T529" s="86"/>
      <c r="U529" s="86"/>
      <c r="V529" s="86"/>
      <c r="W529" s="86"/>
      <c r="X529" s="86"/>
      <c r="Y529" s="86"/>
      <c r="Z529" s="86"/>
    </row>
    <row r="530" spans="1:26">
      <c r="A530" s="86"/>
      <c r="B530" s="86"/>
      <c r="C530" s="86"/>
      <c r="D530" s="86"/>
      <c r="E530" s="86"/>
      <c r="F530" s="86"/>
      <c r="G530" s="86"/>
      <c r="H530" s="86"/>
      <c r="I530" s="86"/>
      <c r="J530" s="86"/>
      <c r="K530" s="86"/>
      <c r="L530" s="86"/>
      <c r="M530" s="86"/>
      <c r="N530" s="86"/>
      <c r="O530" s="86"/>
      <c r="P530" s="86"/>
      <c r="Q530" s="86"/>
      <c r="R530" s="86"/>
      <c r="S530" s="86"/>
      <c r="T530" s="86"/>
      <c r="U530" s="86"/>
      <c r="V530" s="86"/>
      <c r="W530" s="86"/>
      <c r="X530" s="86"/>
      <c r="Y530" s="86"/>
      <c r="Z530" s="86"/>
    </row>
    <row r="531" spans="1:26">
      <c r="A531" s="86"/>
      <c r="B531" s="86"/>
      <c r="C531" s="86"/>
      <c r="D531" s="86"/>
      <c r="E531" s="86"/>
      <c r="F531" s="86"/>
      <c r="G531" s="86"/>
      <c r="H531" s="86"/>
      <c r="I531" s="86"/>
      <c r="J531" s="86"/>
      <c r="K531" s="86"/>
      <c r="L531" s="86"/>
      <c r="M531" s="86"/>
      <c r="N531" s="86"/>
      <c r="O531" s="86"/>
      <c r="P531" s="86"/>
      <c r="Q531" s="86"/>
      <c r="R531" s="86"/>
      <c r="S531" s="86"/>
      <c r="T531" s="86"/>
      <c r="U531" s="86"/>
      <c r="V531" s="86"/>
      <c r="W531" s="86"/>
      <c r="X531" s="86"/>
      <c r="Y531" s="86"/>
      <c r="Z531" s="86"/>
    </row>
    <row r="532" spans="1:26">
      <c r="A532" s="86"/>
      <c r="B532" s="86"/>
      <c r="C532" s="86"/>
      <c r="D532" s="86"/>
      <c r="E532" s="86"/>
      <c r="F532" s="86"/>
      <c r="G532" s="86"/>
      <c r="H532" s="86"/>
      <c r="I532" s="86"/>
      <c r="J532" s="86"/>
      <c r="K532" s="86"/>
      <c r="L532" s="86"/>
      <c r="M532" s="86"/>
      <c r="N532" s="86"/>
      <c r="O532" s="86"/>
      <c r="P532" s="86"/>
      <c r="Q532" s="86"/>
      <c r="R532" s="86"/>
      <c r="S532" s="86"/>
      <c r="T532" s="86"/>
      <c r="U532" s="86"/>
      <c r="V532" s="86"/>
      <c r="W532" s="86"/>
      <c r="X532" s="86"/>
      <c r="Y532" s="86"/>
      <c r="Z532" s="86"/>
    </row>
    <row r="533" spans="1:26">
      <c r="A533" s="86"/>
      <c r="B533" s="86"/>
      <c r="C533" s="86"/>
      <c r="D533" s="86"/>
      <c r="E533" s="86"/>
      <c r="F533" s="86"/>
      <c r="G533" s="86"/>
      <c r="H533" s="86"/>
      <c r="I533" s="86"/>
      <c r="J533" s="86"/>
      <c r="K533" s="86"/>
      <c r="L533" s="86"/>
      <c r="M533" s="86"/>
      <c r="N533" s="86"/>
      <c r="O533" s="86"/>
      <c r="P533" s="86"/>
      <c r="Q533" s="86"/>
      <c r="R533" s="86"/>
      <c r="S533" s="86"/>
      <c r="T533" s="86"/>
      <c r="U533" s="86"/>
      <c r="V533" s="86"/>
      <c r="W533" s="86"/>
      <c r="X533" s="86"/>
      <c r="Y533" s="86"/>
      <c r="Z533" s="86"/>
    </row>
    <row r="534" spans="1:26">
      <c r="A534" s="86"/>
      <c r="B534" s="86"/>
      <c r="C534" s="86"/>
      <c r="D534" s="86"/>
      <c r="E534" s="86"/>
      <c r="F534" s="86"/>
      <c r="G534" s="86"/>
      <c r="H534" s="86"/>
      <c r="I534" s="86"/>
      <c r="J534" s="86"/>
      <c r="K534" s="86"/>
      <c r="L534" s="86"/>
      <c r="M534" s="86"/>
      <c r="N534" s="86"/>
      <c r="O534" s="86"/>
      <c r="P534" s="86"/>
      <c r="Q534" s="86"/>
      <c r="R534" s="86"/>
      <c r="S534" s="86"/>
      <c r="T534" s="86"/>
      <c r="U534" s="86"/>
      <c r="V534" s="86"/>
      <c r="W534" s="86"/>
      <c r="X534" s="86"/>
      <c r="Y534" s="86"/>
      <c r="Z534" s="86"/>
    </row>
    <row r="535" spans="1:26">
      <c r="A535" s="86"/>
      <c r="B535" s="86"/>
      <c r="C535" s="86"/>
      <c r="D535" s="86"/>
      <c r="E535" s="86"/>
      <c r="F535" s="86"/>
      <c r="G535" s="86"/>
      <c r="H535" s="86"/>
      <c r="I535" s="86"/>
      <c r="J535" s="86"/>
      <c r="K535" s="86"/>
      <c r="L535" s="86"/>
      <c r="M535" s="86"/>
      <c r="N535" s="86"/>
      <c r="O535" s="86"/>
      <c r="P535" s="86"/>
      <c r="Q535" s="86"/>
      <c r="R535" s="86"/>
      <c r="S535" s="86"/>
      <c r="T535" s="86"/>
      <c r="U535" s="86"/>
      <c r="V535" s="86"/>
      <c r="W535" s="86"/>
      <c r="X535" s="86"/>
      <c r="Y535" s="86"/>
      <c r="Z535" s="86"/>
    </row>
    <row r="536" spans="1:26">
      <c r="A536" s="86"/>
      <c r="B536" s="86"/>
      <c r="C536" s="86"/>
      <c r="D536" s="86"/>
      <c r="E536" s="86"/>
      <c r="F536" s="86"/>
      <c r="G536" s="86"/>
      <c r="H536" s="86"/>
      <c r="I536" s="86"/>
      <c r="J536" s="86"/>
      <c r="K536" s="86"/>
      <c r="L536" s="86"/>
      <c r="M536" s="86"/>
      <c r="N536" s="86"/>
      <c r="O536" s="86"/>
      <c r="P536" s="86"/>
      <c r="Q536" s="86"/>
      <c r="R536" s="86"/>
      <c r="S536" s="86"/>
      <c r="T536" s="86"/>
      <c r="U536" s="86"/>
      <c r="V536" s="86"/>
      <c r="W536" s="86"/>
      <c r="X536" s="86"/>
      <c r="Y536" s="86"/>
      <c r="Z536" s="86"/>
    </row>
    <row r="537" spans="1:26">
      <c r="A537" s="86"/>
      <c r="B537" s="86"/>
      <c r="C537" s="86"/>
      <c r="D537" s="86"/>
      <c r="E537" s="86"/>
      <c r="F537" s="86"/>
      <c r="G537" s="86"/>
      <c r="H537" s="86"/>
      <c r="I537" s="86"/>
      <c r="J537" s="86"/>
      <c r="K537" s="86"/>
      <c r="L537" s="86"/>
      <c r="M537" s="86"/>
      <c r="N537" s="86"/>
      <c r="O537" s="86"/>
      <c r="P537" s="86"/>
      <c r="Q537" s="86"/>
      <c r="R537" s="86"/>
      <c r="S537" s="86"/>
      <c r="T537" s="86"/>
      <c r="U537" s="86"/>
      <c r="V537" s="86"/>
      <c r="W537" s="86"/>
      <c r="X537" s="86"/>
      <c r="Y537" s="86"/>
      <c r="Z537" s="86"/>
    </row>
    <row r="538" spans="1:26">
      <c r="A538" s="86"/>
      <c r="B538" s="86"/>
      <c r="C538" s="86"/>
      <c r="D538" s="86"/>
      <c r="E538" s="86"/>
      <c r="F538" s="86"/>
      <c r="G538" s="86"/>
      <c r="H538" s="86"/>
      <c r="I538" s="86"/>
      <c r="J538" s="86"/>
      <c r="K538" s="86"/>
      <c r="L538" s="86"/>
      <c r="M538" s="86"/>
      <c r="N538" s="86"/>
      <c r="O538" s="86"/>
      <c r="P538" s="86"/>
      <c r="Q538" s="86"/>
      <c r="R538" s="86"/>
      <c r="S538" s="86"/>
      <c r="T538" s="86"/>
      <c r="U538" s="86"/>
      <c r="V538" s="86"/>
      <c r="W538" s="86"/>
      <c r="X538" s="86"/>
      <c r="Y538" s="86"/>
      <c r="Z538" s="86"/>
    </row>
    <row r="539" spans="1:26">
      <c r="A539" s="86"/>
      <c r="B539" s="86"/>
      <c r="C539" s="86"/>
      <c r="D539" s="86"/>
      <c r="E539" s="86"/>
      <c r="F539" s="86"/>
      <c r="G539" s="86"/>
      <c r="H539" s="86"/>
      <c r="I539" s="86"/>
      <c r="J539" s="86"/>
      <c r="K539" s="86"/>
      <c r="L539" s="86"/>
      <c r="M539" s="86"/>
      <c r="N539" s="86"/>
      <c r="O539" s="86"/>
      <c r="P539" s="86"/>
      <c r="Q539" s="86"/>
      <c r="R539" s="86"/>
      <c r="S539" s="86"/>
      <c r="T539" s="86"/>
      <c r="U539" s="86"/>
      <c r="V539" s="86"/>
      <c r="W539" s="86"/>
      <c r="X539" s="86"/>
      <c r="Y539" s="86"/>
      <c r="Z539" s="86"/>
    </row>
    <row r="540" spans="1:26">
      <c r="A540" s="86"/>
      <c r="B540" s="86"/>
      <c r="C540" s="86"/>
      <c r="D540" s="86"/>
      <c r="E540" s="86"/>
      <c r="F540" s="86"/>
      <c r="G540" s="86"/>
      <c r="H540" s="86"/>
      <c r="I540" s="86"/>
      <c r="J540" s="86"/>
      <c r="K540" s="86"/>
      <c r="L540" s="86"/>
      <c r="M540" s="86"/>
      <c r="N540" s="86"/>
      <c r="O540" s="86"/>
      <c r="P540" s="86"/>
      <c r="Q540" s="86"/>
      <c r="R540" s="86"/>
      <c r="S540" s="86"/>
      <c r="T540" s="86"/>
      <c r="U540" s="86"/>
      <c r="V540" s="86"/>
      <c r="W540" s="86"/>
      <c r="X540" s="86"/>
      <c r="Y540" s="86"/>
      <c r="Z540" s="86"/>
    </row>
    <row r="541" spans="1:26">
      <c r="A541" s="86"/>
      <c r="B541" s="86"/>
      <c r="C541" s="86"/>
      <c r="D541" s="86"/>
      <c r="E541" s="86"/>
      <c r="F541" s="86"/>
      <c r="G541" s="86"/>
      <c r="H541" s="86"/>
      <c r="I541" s="86"/>
      <c r="J541" s="86"/>
      <c r="K541" s="86"/>
      <c r="L541" s="86"/>
      <c r="M541" s="86"/>
      <c r="N541" s="86"/>
      <c r="O541" s="86"/>
      <c r="P541" s="86"/>
      <c r="Q541" s="86"/>
      <c r="R541" s="86"/>
      <c r="S541" s="86"/>
      <c r="T541" s="86"/>
      <c r="U541" s="86"/>
      <c r="V541" s="86"/>
      <c r="W541" s="86"/>
      <c r="X541" s="86"/>
      <c r="Y541" s="86"/>
      <c r="Z541" s="86"/>
    </row>
    <row r="542" spans="1:26">
      <c r="A542" s="86"/>
      <c r="B542" s="86"/>
      <c r="C542" s="86"/>
      <c r="D542" s="86"/>
      <c r="E542" s="86"/>
      <c r="F542" s="86"/>
      <c r="G542" s="86"/>
      <c r="H542" s="86"/>
      <c r="I542" s="86"/>
      <c r="J542" s="86"/>
      <c r="K542" s="86"/>
      <c r="L542" s="86"/>
      <c r="M542" s="86"/>
      <c r="N542" s="86"/>
      <c r="O542" s="86"/>
      <c r="P542" s="86"/>
      <c r="Q542" s="86"/>
      <c r="R542" s="86"/>
      <c r="S542" s="86"/>
      <c r="T542" s="86"/>
      <c r="U542" s="86"/>
      <c r="V542" s="86"/>
      <c r="W542" s="86"/>
      <c r="X542" s="86"/>
      <c r="Y542" s="86"/>
      <c r="Z542" s="86"/>
    </row>
    <row r="543" spans="1:26">
      <c r="A543" s="86"/>
      <c r="B543" s="86"/>
      <c r="C543" s="86"/>
      <c r="D543" s="86"/>
      <c r="E543" s="86"/>
      <c r="F543" s="86"/>
      <c r="G543" s="86"/>
      <c r="H543" s="86"/>
      <c r="I543" s="86"/>
      <c r="J543" s="86"/>
      <c r="K543" s="86"/>
      <c r="L543" s="86"/>
      <c r="M543" s="86"/>
      <c r="N543" s="86"/>
      <c r="O543" s="86"/>
      <c r="P543" s="86"/>
      <c r="Q543" s="86"/>
      <c r="R543" s="86"/>
      <c r="S543" s="86"/>
      <c r="T543" s="86"/>
      <c r="U543" s="86"/>
      <c r="V543" s="86"/>
      <c r="W543" s="86"/>
      <c r="X543" s="86"/>
      <c r="Y543" s="86"/>
      <c r="Z543" s="86"/>
    </row>
    <row r="544" spans="1:26">
      <c r="A544" s="86"/>
      <c r="B544" s="86"/>
      <c r="C544" s="86"/>
      <c r="D544" s="86"/>
      <c r="E544" s="86"/>
      <c r="F544" s="86"/>
      <c r="G544" s="86"/>
      <c r="H544" s="86"/>
      <c r="I544" s="86"/>
      <c r="J544" s="86"/>
      <c r="K544" s="86"/>
      <c r="L544" s="86"/>
      <c r="M544" s="86"/>
      <c r="N544" s="86"/>
      <c r="O544" s="86"/>
      <c r="P544" s="86"/>
      <c r="Q544" s="86"/>
      <c r="R544" s="86"/>
      <c r="S544" s="86"/>
      <c r="T544" s="86"/>
      <c r="U544" s="86"/>
      <c r="V544" s="86"/>
      <c r="W544" s="86"/>
      <c r="X544" s="86"/>
      <c r="Y544" s="86"/>
      <c r="Z544" s="86"/>
    </row>
    <row r="545" spans="1:26">
      <c r="A545" s="86"/>
      <c r="B545" s="86"/>
      <c r="C545" s="86"/>
      <c r="D545" s="86"/>
      <c r="E545" s="86"/>
      <c r="F545" s="86"/>
      <c r="G545" s="86"/>
      <c r="H545" s="86"/>
      <c r="I545" s="86"/>
      <c r="J545" s="86"/>
      <c r="K545" s="86"/>
      <c r="L545" s="86"/>
      <c r="M545" s="86"/>
      <c r="N545" s="86"/>
      <c r="O545" s="86"/>
      <c r="P545" s="86"/>
      <c r="Q545" s="86"/>
      <c r="R545" s="86"/>
      <c r="S545" s="86"/>
      <c r="T545" s="86"/>
      <c r="U545" s="86"/>
      <c r="V545" s="86"/>
      <c r="W545" s="86"/>
      <c r="X545" s="86"/>
      <c r="Y545" s="86"/>
      <c r="Z545" s="86"/>
    </row>
    <row r="546" spans="1:26">
      <c r="A546" s="86"/>
      <c r="B546" s="86"/>
      <c r="C546" s="86"/>
      <c r="D546" s="86"/>
      <c r="E546" s="86"/>
      <c r="F546" s="86"/>
      <c r="G546" s="86"/>
      <c r="H546" s="86"/>
      <c r="I546" s="86"/>
      <c r="J546" s="86"/>
      <c r="K546" s="86"/>
      <c r="L546" s="86"/>
      <c r="M546" s="86"/>
      <c r="N546" s="86"/>
      <c r="O546" s="86"/>
      <c r="P546" s="86"/>
      <c r="Q546" s="86"/>
      <c r="R546" s="86"/>
      <c r="S546" s="86"/>
      <c r="T546" s="86"/>
      <c r="U546" s="86"/>
      <c r="V546" s="86"/>
      <c r="W546" s="86"/>
      <c r="X546" s="86"/>
      <c r="Y546" s="86"/>
      <c r="Z546" s="86"/>
    </row>
    <row r="547" spans="1:26">
      <c r="A547" s="86"/>
      <c r="B547" s="86"/>
      <c r="C547" s="86"/>
      <c r="D547" s="86"/>
      <c r="E547" s="86"/>
      <c r="F547" s="86"/>
      <c r="G547" s="86"/>
      <c r="H547" s="86"/>
      <c r="I547" s="86"/>
      <c r="J547" s="86"/>
      <c r="K547" s="86"/>
      <c r="L547" s="86"/>
      <c r="M547" s="86"/>
      <c r="N547" s="86"/>
      <c r="O547" s="86"/>
      <c r="P547" s="86"/>
      <c r="Q547" s="86"/>
      <c r="R547" s="86"/>
      <c r="S547" s="86"/>
      <c r="T547" s="86"/>
      <c r="U547" s="86"/>
      <c r="V547" s="86"/>
      <c r="W547" s="86"/>
      <c r="X547" s="86"/>
      <c r="Y547" s="86"/>
      <c r="Z547" s="86"/>
    </row>
    <row r="548" spans="1:26">
      <c r="A548" s="86"/>
      <c r="B548" s="86"/>
      <c r="C548" s="86"/>
      <c r="D548" s="86"/>
      <c r="E548" s="86"/>
      <c r="F548" s="86"/>
      <c r="G548" s="86"/>
      <c r="H548" s="86"/>
      <c r="I548" s="86"/>
      <c r="J548" s="86"/>
      <c r="K548" s="86"/>
      <c r="L548" s="86"/>
      <c r="M548" s="86"/>
      <c r="N548" s="86"/>
      <c r="O548" s="86"/>
      <c r="P548" s="86"/>
      <c r="Q548" s="86"/>
      <c r="R548" s="86"/>
      <c r="S548" s="86"/>
      <c r="T548" s="86"/>
      <c r="U548" s="86"/>
      <c r="V548" s="86"/>
      <c r="W548" s="86"/>
      <c r="X548" s="86"/>
      <c r="Y548" s="86"/>
      <c r="Z548" s="86"/>
    </row>
    <row r="549" spans="1:26">
      <c r="A549" s="86"/>
      <c r="B549" s="86"/>
      <c r="C549" s="86"/>
      <c r="D549" s="86"/>
      <c r="E549" s="86"/>
      <c r="F549" s="86"/>
      <c r="G549" s="86"/>
      <c r="H549" s="86"/>
      <c r="I549" s="86"/>
      <c r="J549" s="86"/>
      <c r="K549" s="86"/>
      <c r="L549" s="86"/>
      <c r="M549" s="86"/>
      <c r="N549" s="86"/>
      <c r="O549" s="86"/>
      <c r="P549" s="86"/>
      <c r="Q549" s="86"/>
      <c r="R549" s="86"/>
      <c r="S549" s="86"/>
      <c r="T549" s="86"/>
      <c r="U549" s="86"/>
      <c r="V549" s="86"/>
      <c r="W549" s="86"/>
      <c r="X549" s="86"/>
      <c r="Y549" s="86"/>
      <c r="Z549" s="86"/>
    </row>
    <row r="550" spans="1:26">
      <c r="A550" s="86"/>
      <c r="B550" s="86"/>
      <c r="C550" s="86"/>
      <c r="D550" s="86"/>
      <c r="E550" s="86"/>
      <c r="F550" s="86"/>
      <c r="G550" s="86"/>
      <c r="H550" s="86"/>
      <c r="I550" s="86"/>
      <c r="J550" s="86"/>
      <c r="K550" s="86"/>
      <c r="L550" s="86"/>
      <c r="M550" s="86"/>
      <c r="N550" s="86"/>
      <c r="O550" s="86"/>
      <c r="P550" s="86"/>
      <c r="Q550" s="86"/>
      <c r="R550" s="86"/>
      <c r="S550" s="86"/>
      <c r="T550" s="86"/>
      <c r="U550" s="86"/>
      <c r="V550" s="86"/>
      <c r="W550" s="86"/>
      <c r="X550" s="86"/>
      <c r="Y550" s="86"/>
      <c r="Z550" s="86"/>
    </row>
    <row r="551" spans="1:26">
      <c r="A551" s="86"/>
      <c r="B551" s="86"/>
      <c r="C551" s="86"/>
      <c r="D551" s="86"/>
      <c r="E551" s="86"/>
      <c r="F551" s="86"/>
      <c r="G551" s="86"/>
      <c r="H551" s="86"/>
      <c r="I551" s="86"/>
      <c r="J551" s="86"/>
      <c r="K551" s="86"/>
      <c r="L551" s="86"/>
      <c r="M551" s="86"/>
      <c r="N551" s="86"/>
      <c r="O551" s="86"/>
      <c r="P551" s="86"/>
      <c r="Q551" s="86"/>
      <c r="R551" s="86"/>
      <c r="S551" s="86"/>
      <c r="T551" s="86"/>
      <c r="U551" s="86"/>
      <c r="V551" s="86"/>
      <c r="W551" s="86"/>
      <c r="X551" s="86"/>
      <c r="Y551" s="86"/>
      <c r="Z551" s="86"/>
    </row>
    <row r="552" spans="1:26">
      <c r="A552" s="86"/>
      <c r="B552" s="86"/>
      <c r="C552" s="86"/>
      <c r="D552" s="86"/>
      <c r="E552" s="86"/>
      <c r="F552" s="86"/>
      <c r="G552" s="86"/>
      <c r="H552" s="86"/>
      <c r="I552" s="86"/>
      <c r="J552" s="86"/>
      <c r="K552" s="86"/>
      <c r="L552" s="86"/>
      <c r="M552" s="86"/>
      <c r="N552" s="86"/>
      <c r="O552" s="86"/>
      <c r="P552" s="86"/>
      <c r="Q552" s="86"/>
      <c r="R552" s="86"/>
      <c r="S552" s="86"/>
      <c r="T552" s="86"/>
      <c r="U552" s="86"/>
      <c r="V552" s="86"/>
      <c r="W552" s="86"/>
      <c r="X552" s="86"/>
      <c r="Y552" s="86"/>
      <c r="Z552" s="86"/>
    </row>
    <row r="553" spans="1:26">
      <c r="A553" s="86"/>
      <c r="B553" s="86"/>
      <c r="C553" s="86"/>
      <c r="D553" s="86"/>
      <c r="E553" s="86"/>
      <c r="F553" s="86"/>
      <c r="G553" s="86"/>
      <c r="H553" s="86"/>
      <c r="I553" s="86"/>
      <c r="J553" s="86"/>
      <c r="K553" s="86"/>
      <c r="L553" s="86"/>
      <c r="M553" s="86"/>
      <c r="N553" s="86"/>
      <c r="O553" s="86"/>
      <c r="P553" s="86"/>
      <c r="Q553" s="86"/>
      <c r="R553" s="86"/>
      <c r="S553" s="86"/>
      <c r="T553" s="86"/>
      <c r="U553" s="86"/>
      <c r="V553" s="86"/>
      <c r="W553" s="86"/>
      <c r="X553" s="86"/>
      <c r="Y553" s="86"/>
      <c r="Z553" s="86"/>
    </row>
    <row r="554" spans="1:26">
      <c r="A554" s="86"/>
      <c r="B554" s="86"/>
      <c r="C554" s="86"/>
      <c r="D554" s="86"/>
      <c r="E554" s="86"/>
      <c r="F554" s="86"/>
      <c r="G554" s="86"/>
      <c r="H554" s="86"/>
      <c r="I554" s="86"/>
      <c r="J554" s="86"/>
      <c r="K554" s="86"/>
      <c r="L554" s="86"/>
      <c r="M554" s="86"/>
      <c r="N554" s="86"/>
      <c r="O554" s="86"/>
      <c r="P554" s="86"/>
      <c r="Q554" s="86"/>
      <c r="R554" s="86"/>
      <c r="S554" s="86"/>
      <c r="T554" s="86"/>
      <c r="U554" s="86"/>
      <c r="V554" s="86"/>
      <c r="W554" s="86"/>
      <c r="X554" s="86"/>
      <c r="Y554" s="86"/>
      <c r="Z554" s="86"/>
    </row>
    <row r="555" spans="1:26">
      <c r="A555" s="86"/>
      <c r="B555" s="86"/>
      <c r="C555" s="86"/>
      <c r="D555" s="86"/>
      <c r="E555" s="86"/>
      <c r="F555" s="86"/>
      <c r="G555" s="86"/>
      <c r="H555" s="86"/>
      <c r="I555" s="86"/>
      <c r="J555" s="86"/>
      <c r="K555" s="86"/>
      <c r="L555" s="86"/>
      <c r="M555" s="86"/>
      <c r="N555" s="86"/>
      <c r="O555" s="86"/>
      <c r="P555" s="86"/>
      <c r="Q555" s="86"/>
      <c r="R555" s="86"/>
      <c r="S555" s="86"/>
      <c r="T555" s="86"/>
      <c r="U555" s="86"/>
      <c r="V555" s="86"/>
      <c r="W555" s="86"/>
      <c r="X555" s="86"/>
      <c r="Y555" s="86"/>
      <c r="Z555" s="86"/>
    </row>
    <row r="556" spans="1:26">
      <c r="A556" s="86"/>
      <c r="B556" s="86"/>
      <c r="C556" s="86"/>
      <c r="D556" s="86"/>
      <c r="E556" s="86"/>
      <c r="F556" s="86"/>
      <c r="G556" s="86"/>
      <c r="H556" s="86"/>
      <c r="I556" s="86"/>
      <c r="J556" s="86"/>
      <c r="K556" s="86"/>
      <c r="L556" s="86"/>
      <c r="M556" s="86"/>
      <c r="N556" s="86"/>
      <c r="O556" s="86"/>
      <c r="P556" s="86"/>
      <c r="Q556" s="86"/>
      <c r="R556" s="86"/>
      <c r="S556" s="86"/>
      <c r="T556" s="86"/>
      <c r="U556" s="86"/>
      <c r="V556" s="86"/>
      <c r="W556" s="86"/>
      <c r="X556" s="86"/>
      <c r="Y556" s="86"/>
      <c r="Z556" s="86"/>
    </row>
    <row r="557" spans="1:26">
      <c r="A557" s="86"/>
      <c r="B557" s="86"/>
      <c r="C557" s="86"/>
      <c r="D557" s="86"/>
      <c r="E557" s="86"/>
      <c r="F557" s="86"/>
      <c r="G557" s="86"/>
      <c r="H557" s="86"/>
      <c r="I557" s="86"/>
      <c r="J557" s="86"/>
      <c r="K557" s="86"/>
      <c r="L557" s="86"/>
      <c r="M557" s="86"/>
      <c r="N557" s="86"/>
      <c r="O557" s="86"/>
      <c r="P557" s="86"/>
      <c r="Q557" s="86"/>
      <c r="R557" s="86"/>
      <c r="S557" s="86"/>
      <c r="T557" s="86"/>
      <c r="U557" s="86"/>
      <c r="V557" s="86"/>
      <c r="W557" s="86"/>
      <c r="X557" s="86"/>
      <c r="Y557" s="86"/>
      <c r="Z557" s="86"/>
    </row>
    <row r="558" spans="1:26">
      <c r="A558" s="86"/>
      <c r="B558" s="86"/>
      <c r="C558" s="86"/>
      <c r="D558" s="86"/>
      <c r="E558" s="86"/>
      <c r="F558" s="86"/>
      <c r="G558" s="86"/>
      <c r="H558" s="86"/>
      <c r="I558" s="86"/>
      <c r="J558" s="86"/>
      <c r="K558" s="86"/>
      <c r="L558" s="86"/>
      <c r="M558" s="86"/>
      <c r="N558" s="86"/>
      <c r="O558" s="86"/>
      <c r="P558" s="86"/>
      <c r="Q558" s="86"/>
      <c r="R558" s="86"/>
      <c r="S558" s="86"/>
      <c r="T558" s="86"/>
      <c r="U558" s="86"/>
      <c r="V558" s="86"/>
      <c r="W558" s="86"/>
      <c r="X558" s="86"/>
      <c r="Y558" s="86"/>
      <c r="Z558" s="86"/>
    </row>
    <row r="559" spans="1:26">
      <c r="A559" s="86"/>
      <c r="B559" s="86"/>
      <c r="C559" s="86"/>
      <c r="D559" s="86"/>
      <c r="E559" s="86"/>
      <c r="F559" s="86"/>
      <c r="G559" s="86"/>
      <c r="H559" s="86"/>
      <c r="I559" s="86"/>
      <c r="J559" s="86"/>
      <c r="K559" s="86"/>
      <c r="L559" s="86"/>
      <c r="M559" s="86"/>
      <c r="N559" s="86"/>
      <c r="O559" s="86"/>
      <c r="P559" s="86"/>
      <c r="Q559" s="86"/>
      <c r="R559" s="86"/>
      <c r="S559" s="86"/>
      <c r="T559" s="86"/>
      <c r="U559" s="86"/>
      <c r="V559" s="86"/>
      <c r="W559" s="86"/>
      <c r="X559" s="86"/>
      <c r="Y559" s="86"/>
      <c r="Z559" s="86"/>
    </row>
    <row r="560" spans="1:26">
      <c r="A560" s="86"/>
      <c r="B560" s="86"/>
      <c r="C560" s="86"/>
      <c r="D560" s="86"/>
      <c r="E560" s="86"/>
      <c r="F560" s="86"/>
      <c r="G560" s="86"/>
      <c r="H560" s="86"/>
      <c r="I560" s="86"/>
      <c r="J560" s="86"/>
      <c r="K560" s="86"/>
      <c r="L560" s="86"/>
      <c r="M560" s="86"/>
      <c r="N560" s="86"/>
      <c r="O560" s="86"/>
      <c r="P560" s="86"/>
      <c r="Q560" s="86"/>
      <c r="R560" s="86"/>
      <c r="S560" s="86"/>
      <c r="T560" s="86"/>
      <c r="U560" s="86"/>
      <c r="V560" s="86"/>
      <c r="W560" s="86"/>
      <c r="X560" s="86"/>
      <c r="Y560" s="86"/>
      <c r="Z560" s="86"/>
    </row>
    <row r="561" spans="1:26">
      <c r="A561" s="86"/>
      <c r="B561" s="86"/>
      <c r="C561" s="86"/>
      <c r="D561" s="86"/>
      <c r="E561" s="86"/>
      <c r="F561" s="86"/>
      <c r="G561" s="86"/>
      <c r="H561" s="86"/>
      <c r="I561" s="86"/>
      <c r="J561" s="86"/>
      <c r="K561" s="86"/>
      <c r="L561" s="86"/>
      <c r="M561" s="86"/>
      <c r="N561" s="86"/>
      <c r="O561" s="86"/>
      <c r="P561" s="86"/>
      <c r="Q561" s="86"/>
      <c r="R561" s="86"/>
      <c r="S561" s="86"/>
      <c r="T561" s="86"/>
      <c r="U561" s="86"/>
      <c r="V561" s="86"/>
      <c r="W561" s="86"/>
      <c r="X561" s="86"/>
      <c r="Y561" s="86"/>
      <c r="Z561" s="86"/>
    </row>
    <row r="562" spans="1:26">
      <c r="A562" s="86"/>
      <c r="B562" s="86"/>
      <c r="C562" s="86"/>
      <c r="D562" s="86"/>
      <c r="E562" s="86"/>
      <c r="F562" s="86"/>
      <c r="G562" s="86"/>
      <c r="H562" s="86"/>
      <c r="I562" s="86"/>
      <c r="J562" s="86"/>
      <c r="K562" s="86"/>
      <c r="L562" s="86"/>
      <c r="M562" s="86"/>
      <c r="N562" s="86"/>
      <c r="O562" s="86"/>
      <c r="P562" s="86"/>
      <c r="Q562" s="86"/>
      <c r="R562" s="86"/>
      <c r="S562" s="86"/>
      <c r="T562" s="86"/>
      <c r="U562" s="86"/>
      <c r="V562" s="86"/>
      <c r="W562" s="86"/>
      <c r="X562" s="86"/>
      <c r="Y562" s="86"/>
      <c r="Z562" s="86"/>
    </row>
    <row r="563" spans="1:26">
      <c r="A563" s="86"/>
      <c r="B563" s="86"/>
      <c r="C563" s="86"/>
      <c r="D563" s="86"/>
      <c r="E563" s="86"/>
      <c r="F563" s="86"/>
      <c r="G563" s="86"/>
      <c r="H563" s="86"/>
      <c r="I563" s="86"/>
      <c r="J563" s="86"/>
      <c r="K563" s="86"/>
      <c r="L563" s="86"/>
      <c r="M563" s="86"/>
      <c r="N563" s="86"/>
      <c r="O563" s="86"/>
      <c r="P563" s="86"/>
      <c r="Q563" s="86"/>
      <c r="R563" s="86"/>
      <c r="S563" s="86"/>
      <c r="T563" s="86"/>
      <c r="U563" s="86"/>
      <c r="V563" s="86"/>
      <c r="W563" s="86"/>
      <c r="X563" s="86"/>
      <c r="Y563" s="86"/>
      <c r="Z563" s="86"/>
    </row>
    <row r="564" spans="1:26">
      <c r="A564" s="86"/>
      <c r="B564" s="86"/>
      <c r="C564" s="86"/>
      <c r="D564" s="86"/>
      <c r="E564" s="86"/>
      <c r="F564" s="86"/>
      <c r="G564" s="86"/>
      <c r="H564" s="86"/>
      <c r="I564" s="86"/>
      <c r="J564" s="86"/>
      <c r="K564" s="86"/>
      <c r="L564" s="86"/>
      <c r="M564" s="86"/>
      <c r="N564" s="86"/>
      <c r="O564" s="86"/>
      <c r="P564" s="86"/>
      <c r="Q564" s="86"/>
      <c r="R564" s="86"/>
      <c r="S564" s="86"/>
      <c r="T564" s="86"/>
      <c r="U564" s="86"/>
      <c r="V564" s="86"/>
      <c r="W564" s="86"/>
      <c r="X564" s="86"/>
      <c r="Y564" s="86"/>
      <c r="Z564" s="86"/>
    </row>
    <row r="565" spans="1:26">
      <c r="A565" s="86"/>
      <c r="B565" s="86"/>
      <c r="C565" s="86"/>
      <c r="D565" s="86"/>
      <c r="E565" s="86"/>
      <c r="F565" s="86"/>
      <c r="G565" s="86"/>
      <c r="H565" s="86"/>
      <c r="I565" s="86"/>
      <c r="J565" s="86"/>
      <c r="K565" s="86"/>
      <c r="L565" s="86"/>
      <c r="M565" s="86"/>
      <c r="N565" s="86"/>
      <c r="O565" s="86"/>
      <c r="P565" s="86"/>
      <c r="Q565" s="86"/>
      <c r="R565" s="86"/>
      <c r="S565" s="86"/>
      <c r="T565" s="86"/>
      <c r="U565" s="86"/>
      <c r="V565" s="86"/>
      <c r="W565" s="86"/>
      <c r="X565" s="86"/>
      <c r="Y565" s="86"/>
      <c r="Z565" s="86"/>
    </row>
    <row r="566" spans="1:26">
      <c r="A566" s="86"/>
      <c r="B566" s="86"/>
      <c r="C566" s="86"/>
      <c r="D566" s="86"/>
      <c r="E566" s="86"/>
      <c r="F566" s="86"/>
      <c r="G566" s="86"/>
      <c r="H566" s="86"/>
      <c r="I566" s="86"/>
      <c r="J566" s="86"/>
      <c r="K566" s="86"/>
      <c r="L566" s="86"/>
      <c r="M566" s="86"/>
      <c r="N566" s="86"/>
      <c r="O566" s="86"/>
      <c r="P566" s="86"/>
      <c r="Q566" s="86"/>
      <c r="R566" s="86"/>
      <c r="S566" s="86"/>
      <c r="T566" s="86"/>
      <c r="U566" s="86"/>
      <c r="V566" s="86"/>
      <c r="W566" s="86"/>
      <c r="X566" s="86"/>
      <c r="Y566" s="86"/>
      <c r="Z566" s="86"/>
    </row>
    <row r="567" spans="1:26">
      <c r="A567" s="86"/>
      <c r="B567" s="86"/>
      <c r="C567" s="86"/>
      <c r="D567" s="86"/>
      <c r="E567" s="86"/>
      <c r="F567" s="86"/>
      <c r="G567" s="86"/>
      <c r="H567" s="86"/>
      <c r="I567" s="86"/>
      <c r="J567" s="86"/>
      <c r="K567" s="86"/>
      <c r="L567" s="86"/>
      <c r="M567" s="86"/>
      <c r="N567" s="86"/>
      <c r="O567" s="86"/>
      <c r="P567" s="86"/>
      <c r="Q567" s="86"/>
      <c r="R567" s="86"/>
      <c r="S567" s="86"/>
      <c r="T567" s="86"/>
      <c r="U567" s="86"/>
      <c r="V567" s="86"/>
      <c r="W567" s="86"/>
      <c r="X567" s="86"/>
      <c r="Y567" s="86"/>
      <c r="Z567" s="86"/>
    </row>
    <row r="568" spans="1:26">
      <c r="A568" s="86"/>
      <c r="B568" s="86"/>
      <c r="C568" s="86"/>
      <c r="D568" s="86"/>
      <c r="E568" s="86"/>
      <c r="F568" s="86"/>
      <c r="G568" s="86"/>
      <c r="H568" s="86"/>
      <c r="I568" s="86"/>
      <c r="J568" s="86"/>
      <c r="K568" s="86"/>
      <c r="L568" s="86"/>
      <c r="M568" s="86"/>
      <c r="N568" s="86"/>
      <c r="O568" s="86"/>
      <c r="P568" s="86"/>
      <c r="Q568" s="86"/>
      <c r="R568" s="86"/>
      <c r="S568" s="86"/>
      <c r="T568" s="86"/>
      <c r="U568" s="86"/>
      <c r="V568" s="86"/>
      <c r="W568" s="86"/>
      <c r="X568" s="86"/>
      <c r="Y568" s="86"/>
      <c r="Z568" s="86"/>
    </row>
    <row r="569" spans="1:26">
      <c r="A569" s="86"/>
      <c r="B569" s="86"/>
      <c r="C569" s="86"/>
      <c r="D569" s="86"/>
      <c r="E569" s="86"/>
      <c r="F569" s="86"/>
      <c r="G569" s="86"/>
      <c r="H569" s="86"/>
      <c r="I569" s="86"/>
      <c r="J569" s="86"/>
      <c r="K569" s="86"/>
      <c r="L569" s="86"/>
      <c r="M569" s="86"/>
      <c r="N569" s="86"/>
      <c r="O569" s="86"/>
      <c r="P569" s="86"/>
      <c r="Q569" s="86"/>
      <c r="R569" s="86"/>
      <c r="S569" s="86"/>
      <c r="T569" s="86"/>
      <c r="U569" s="86"/>
      <c r="V569" s="86"/>
      <c r="W569" s="86"/>
      <c r="X569" s="86"/>
      <c r="Y569" s="86"/>
      <c r="Z569" s="86"/>
    </row>
    <row r="570" spans="1:26">
      <c r="A570" s="86"/>
      <c r="B570" s="86"/>
      <c r="C570" s="86"/>
      <c r="D570" s="86"/>
      <c r="E570" s="86"/>
      <c r="F570" s="86"/>
      <c r="G570" s="86"/>
      <c r="H570" s="86"/>
      <c r="I570" s="86"/>
      <c r="J570" s="86"/>
      <c r="K570" s="86"/>
      <c r="L570" s="86"/>
      <c r="M570" s="86"/>
      <c r="N570" s="86"/>
      <c r="O570" s="86"/>
      <c r="P570" s="86"/>
      <c r="Q570" s="86"/>
      <c r="R570" s="86"/>
      <c r="S570" s="86"/>
      <c r="T570" s="86"/>
      <c r="U570" s="86"/>
      <c r="V570" s="86"/>
      <c r="W570" s="86"/>
      <c r="X570" s="86"/>
      <c r="Y570" s="86"/>
      <c r="Z570" s="86"/>
    </row>
    <row r="571" spans="1:26">
      <c r="A571" s="86"/>
      <c r="B571" s="86"/>
      <c r="C571" s="86"/>
      <c r="D571" s="86"/>
      <c r="E571" s="86"/>
      <c r="F571" s="86"/>
      <c r="G571" s="86"/>
      <c r="H571" s="86"/>
      <c r="I571" s="86"/>
      <c r="J571" s="86"/>
      <c r="K571" s="86"/>
      <c r="L571" s="86"/>
      <c r="M571" s="86"/>
      <c r="N571" s="86"/>
      <c r="O571" s="86"/>
      <c r="P571" s="86"/>
      <c r="Q571" s="86"/>
      <c r="R571" s="86"/>
      <c r="S571" s="86"/>
      <c r="T571" s="86"/>
      <c r="U571" s="86"/>
      <c r="V571" s="86"/>
      <c r="W571" s="86"/>
      <c r="X571" s="86"/>
      <c r="Y571" s="86"/>
      <c r="Z571" s="86"/>
    </row>
    <row r="572" spans="1:26">
      <c r="A572" s="86"/>
      <c r="B572" s="86"/>
      <c r="C572" s="86"/>
      <c r="D572" s="86"/>
      <c r="E572" s="86"/>
      <c r="F572" s="86"/>
      <c r="G572" s="86"/>
      <c r="H572" s="86"/>
      <c r="I572" s="86"/>
      <c r="J572" s="86"/>
      <c r="K572" s="86"/>
      <c r="L572" s="86"/>
      <c r="M572" s="86"/>
      <c r="N572" s="86"/>
      <c r="O572" s="86"/>
      <c r="P572" s="86"/>
      <c r="Q572" s="86"/>
      <c r="R572" s="86"/>
      <c r="S572" s="86"/>
      <c r="T572" s="86"/>
      <c r="U572" s="86"/>
      <c r="V572" s="86"/>
      <c r="W572" s="86"/>
      <c r="X572" s="86"/>
      <c r="Y572" s="86"/>
      <c r="Z572" s="86"/>
    </row>
    <row r="573" spans="1:26">
      <c r="A573" s="86"/>
      <c r="B573" s="86"/>
      <c r="C573" s="86"/>
      <c r="D573" s="86"/>
      <c r="E573" s="86"/>
      <c r="F573" s="86"/>
      <c r="G573" s="86"/>
      <c r="H573" s="86"/>
      <c r="I573" s="86"/>
      <c r="J573" s="86"/>
      <c r="K573" s="86"/>
      <c r="L573" s="86"/>
      <c r="M573" s="86"/>
      <c r="N573" s="86"/>
      <c r="O573" s="86"/>
      <c r="P573" s="86"/>
      <c r="Q573" s="86"/>
      <c r="R573" s="86"/>
      <c r="S573" s="86"/>
      <c r="T573" s="86"/>
      <c r="U573" s="86"/>
      <c r="V573" s="86"/>
      <c r="W573" s="86"/>
      <c r="X573" s="86"/>
      <c r="Y573" s="86"/>
      <c r="Z573" s="86"/>
    </row>
    <row r="574" spans="1:26">
      <c r="A574" s="86"/>
      <c r="B574" s="86"/>
      <c r="C574" s="86"/>
      <c r="D574" s="86"/>
      <c r="E574" s="86"/>
      <c r="F574" s="86"/>
      <c r="G574" s="86"/>
      <c r="H574" s="86"/>
      <c r="I574" s="86"/>
      <c r="J574" s="86"/>
      <c r="K574" s="86"/>
      <c r="L574" s="86"/>
      <c r="M574" s="86"/>
      <c r="N574" s="86"/>
      <c r="O574" s="86"/>
      <c r="P574" s="86"/>
      <c r="Q574" s="86"/>
      <c r="R574" s="86"/>
      <c r="S574" s="86"/>
      <c r="T574" s="86"/>
      <c r="U574" s="86"/>
      <c r="V574" s="86"/>
      <c r="W574" s="86"/>
      <c r="X574" s="86"/>
      <c r="Y574" s="86"/>
      <c r="Z574" s="86"/>
    </row>
    <row r="575" spans="1:26">
      <c r="A575" s="86"/>
      <c r="B575" s="86"/>
      <c r="C575" s="86"/>
      <c r="D575" s="86"/>
      <c r="E575" s="86"/>
      <c r="F575" s="86"/>
      <c r="G575" s="86"/>
      <c r="H575" s="86"/>
      <c r="I575" s="86"/>
      <c r="J575" s="86"/>
      <c r="K575" s="86"/>
      <c r="L575" s="86"/>
      <c r="M575" s="86"/>
      <c r="N575" s="86"/>
      <c r="O575" s="86"/>
      <c r="P575" s="86"/>
      <c r="Q575" s="86"/>
      <c r="R575" s="86"/>
      <c r="S575" s="86"/>
      <c r="T575" s="86"/>
      <c r="U575" s="86"/>
      <c r="V575" s="86"/>
      <c r="W575" s="86"/>
      <c r="X575" s="86"/>
      <c r="Y575" s="86"/>
      <c r="Z575" s="86"/>
    </row>
    <row r="576" spans="1:26">
      <c r="A576" s="86"/>
      <c r="B576" s="86"/>
      <c r="C576" s="86"/>
      <c r="D576" s="86"/>
      <c r="E576" s="86"/>
      <c r="F576" s="86"/>
      <c r="G576" s="86"/>
      <c r="H576" s="86"/>
      <c r="I576" s="86"/>
      <c r="J576" s="86"/>
      <c r="K576" s="86"/>
      <c r="L576" s="86"/>
      <c r="M576" s="86"/>
      <c r="N576" s="86"/>
      <c r="O576" s="86"/>
      <c r="P576" s="86"/>
      <c r="Q576" s="86"/>
      <c r="R576" s="86"/>
      <c r="S576" s="86"/>
      <c r="T576" s="86"/>
      <c r="U576" s="86"/>
      <c r="V576" s="86"/>
      <c r="W576" s="86"/>
      <c r="X576" s="86"/>
      <c r="Y576" s="86"/>
      <c r="Z576" s="86"/>
    </row>
    <row r="577" spans="1:26">
      <c r="A577" s="86"/>
      <c r="B577" s="86"/>
      <c r="C577" s="86"/>
      <c r="D577" s="86"/>
      <c r="E577" s="86"/>
      <c r="F577" s="86"/>
      <c r="G577" s="86"/>
      <c r="H577" s="86"/>
      <c r="I577" s="86"/>
      <c r="J577" s="86"/>
      <c r="K577" s="86"/>
      <c r="L577" s="86"/>
      <c r="M577" s="86"/>
      <c r="N577" s="86"/>
      <c r="O577" s="86"/>
      <c r="P577" s="86"/>
      <c r="Q577" s="86"/>
      <c r="R577" s="86"/>
      <c r="S577" s="86"/>
      <c r="T577" s="86"/>
      <c r="U577" s="86"/>
      <c r="V577" s="86"/>
      <c r="W577" s="86"/>
      <c r="X577" s="86"/>
      <c r="Y577" s="86"/>
      <c r="Z577" s="86"/>
    </row>
    <row r="578" spans="1:26">
      <c r="A578" s="86"/>
      <c r="B578" s="86"/>
      <c r="C578" s="86"/>
      <c r="D578" s="86"/>
      <c r="E578" s="86"/>
      <c r="F578" s="86"/>
      <c r="G578" s="86"/>
      <c r="H578" s="86"/>
      <c r="I578" s="86"/>
      <c r="J578" s="86"/>
      <c r="K578" s="86"/>
      <c r="L578" s="86"/>
      <c r="M578" s="86"/>
      <c r="N578" s="86"/>
      <c r="O578" s="86"/>
      <c r="P578" s="86"/>
      <c r="Q578" s="86"/>
      <c r="R578" s="86"/>
      <c r="S578" s="86"/>
      <c r="T578" s="86"/>
      <c r="U578" s="86"/>
      <c r="V578" s="86"/>
      <c r="W578" s="86"/>
      <c r="X578" s="86"/>
      <c r="Y578" s="86"/>
      <c r="Z578" s="86"/>
    </row>
    <row r="579" spans="1:26">
      <c r="A579" s="86"/>
      <c r="B579" s="86"/>
      <c r="C579" s="86"/>
      <c r="D579" s="86"/>
      <c r="E579" s="86"/>
      <c r="F579" s="86"/>
      <c r="G579" s="86"/>
      <c r="H579" s="86"/>
      <c r="I579" s="86"/>
      <c r="J579" s="86"/>
      <c r="K579" s="86"/>
      <c r="L579" s="86"/>
      <c r="M579" s="86"/>
      <c r="N579" s="86"/>
      <c r="O579" s="86"/>
      <c r="P579" s="86"/>
      <c r="Q579" s="86"/>
      <c r="R579" s="86"/>
      <c r="S579" s="86"/>
      <c r="T579" s="86"/>
      <c r="U579" s="86"/>
      <c r="V579" s="86"/>
      <c r="W579" s="86"/>
      <c r="X579" s="86"/>
      <c r="Y579" s="86"/>
      <c r="Z579" s="86"/>
    </row>
    <row r="580" spans="1:26">
      <c r="A580" s="86"/>
      <c r="B580" s="86"/>
      <c r="C580" s="86"/>
      <c r="D580" s="86"/>
      <c r="E580" s="86"/>
      <c r="F580" s="86"/>
      <c r="G580" s="86"/>
      <c r="H580" s="86"/>
      <c r="I580" s="86"/>
      <c r="J580" s="86"/>
      <c r="K580" s="86"/>
      <c r="L580" s="86"/>
      <c r="M580" s="86"/>
      <c r="N580" s="86"/>
      <c r="O580" s="86"/>
      <c r="P580" s="86"/>
      <c r="Q580" s="86"/>
      <c r="R580" s="86"/>
      <c r="S580" s="86"/>
      <c r="T580" s="86"/>
      <c r="U580" s="86"/>
      <c r="V580" s="86"/>
      <c r="W580" s="86"/>
      <c r="X580" s="86"/>
      <c r="Y580" s="86"/>
      <c r="Z580" s="86"/>
    </row>
    <row r="581" spans="1:26">
      <c r="A581" s="86"/>
      <c r="B581" s="86"/>
      <c r="C581" s="86"/>
      <c r="D581" s="86"/>
      <c r="E581" s="86"/>
      <c r="F581" s="86"/>
      <c r="G581" s="86"/>
      <c r="H581" s="86"/>
      <c r="I581" s="86"/>
      <c r="J581" s="86"/>
      <c r="K581" s="86"/>
      <c r="L581" s="86"/>
      <c r="M581" s="86"/>
      <c r="N581" s="86"/>
      <c r="O581" s="86"/>
      <c r="P581" s="86"/>
      <c r="Q581" s="86"/>
      <c r="R581" s="86"/>
      <c r="S581" s="86"/>
      <c r="T581" s="86"/>
      <c r="U581" s="86"/>
      <c r="V581" s="86"/>
      <c r="W581" s="86"/>
      <c r="X581" s="86"/>
      <c r="Y581" s="86"/>
      <c r="Z581" s="86"/>
    </row>
    <row r="582" spans="1:26">
      <c r="A582" s="86"/>
      <c r="B582" s="86"/>
      <c r="C582" s="86"/>
      <c r="D582" s="86"/>
      <c r="E582" s="86"/>
      <c r="F582" s="86"/>
      <c r="G582" s="86"/>
      <c r="H582" s="86"/>
      <c r="I582" s="86"/>
      <c r="J582" s="86"/>
      <c r="K582" s="86"/>
      <c r="L582" s="86"/>
      <c r="M582" s="86"/>
      <c r="N582" s="86"/>
      <c r="O582" s="86"/>
      <c r="P582" s="86"/>
      <c r="Q582" s="86"/>
      <c r="R582" s="86"/>
      <c r="S582" s="86"/>
      <c r="T582" s="86"/>
      <c r="U582" s="86"/>
      <c r="V582" s="86"/>
      <c r="W582" s="86"/>
      <c r="X582" s="86"/>
      <c r="Y582" s="86"/>
      <c r="Z582" s="86"/>
    </row>
    <row r="583" spans="1:26">
      <c r="A583" s="86"/>
      <c r="B583" s="86"/>
      <c r="C583" s="86"/>
      <c r="D583" s="86"/>
      <c r="E583" s="86"/>
      <c r="F583" s="86"/>
      <c r="G583" s="86"/>
      <c r="H583" s="86"/>
      <c r="I583" s="86"/>
      <c r="J583" s="86"/>
      <c r="K583" s="86"/>
      <c r="L583" s="86"/>
      <c r="M583" s="86"/>
      <c r="N583" s="86"/>
      <c r="O583" s="86"/>
      <c r="P583" s="86"/>
      <c r="Q583" s="86"/>
      <c r="R583" s="86"/>
      <c r="S583" s="86"/>
      <c r="T583" s="86"/>
      <c r="U583" s="86"/>
      <c r="V583" s="86"/>
      <c r="W583" s="86"/>
      <c r="X583" s="86"/>
      <c r="Y583" s="86"/>
      <c r="Z583" s="86"/>
    </row>
    <row r="584" spans="1:26">
      <c r="A584" s="86"/>
      <c r="B584" s="86"/>
      <c r="C584" s="86"/>
      <c r="D584" s="86"/>
      <c r="E584" s="86"/>
      <c r="F584" s="86"/>
      <c r="G584" s="86"/>
      <c r="H584" s="86"/>
      <c r="I584" s="86"/>
      <c r="J584" s="86"/>
      <c r="K584" s="86"/>
      <c r="L584" s="86"/>
      <c r="M584" s="86"/>
      <c r="N584" s="86"/>
      <c r="O584" s="86"/>
      <c r="P584" s="86"/>
      <c r="Q584" s="86"/>
      <c r="R584" s="86"/>
      <c r="S584" s="86"/>
      <c r="T584" s="86"/>
      <c r="U584" s="86"/>
      <c r="V584" s="86"/>
      <c r="W584" s="86"/>
      <c r="X584" s="86"/>
      <c r="Y584" s="86"/>
      <c r="Z584" s="86"/>
    </row>
    <row r="585" spans="1:26">
      <c r="A585" s="86"/>
      <c r="B585" s="86"/>
      <c r="C585" s="86"/>
      <c r="D585" s="86"/>
      <c r="E585" s="86"/>
      <c r="F585" s="86"/>
      <c r="G585" s="86"/>
      <c r="H585" s="86"/>
      <c r="I585" s="86"/>
      <c r="J585" s="86"/>
      <c r="K585" s="86"/>
      <c r="L585" s="86"/>
      <c r="M585" s="86"/>
      <c r="N585" s="86"/>
      <c r="O585" s="86"/>
      <c r="P585" s="86"/>
      <c r="Q585" s="86"/>
      <c r="R585" s="86"/>
      <c r="S585" s="86"/>
      <c r="T585" s="86"/>
      <c r="U585" s="86"/>
      <c r="V585" s="86"/>
      <c r="W585" s="86"/>
      <c r="X585" s="86"/>
      <c r="Y585" s="86"/>
      <c r="Z585" s="86"/>
    </row>
    <row r="586" spans="1:26">
      <c r="A586" s="86"/>
      <c r="B586" s="86"/>
      <c r="C586" s="86"/>
      <c r="D586" s="86"/>
      <c r="E586" s="86"/>
      <c r="F586" s="86"/>
      <c r="G586" s="86"/>
      <c r="H586" s="86"/>
      <c r="I586" s="86"/>
      <c r="J586" s="86"/>
      <c r="K586" s="86"/>
      <c r="L586" s="86"/>
      <c r="M586" s="86"/>
      <c r="N586" s="86"/>
      <c r="O586" s="86"/>
      <c r="P586" s="86"/>
      <c r="Q586" s="86"/>
      <c r="R586" s="86"/>
      <c r="S586" s="86"/>
      <c r="T586" s="86"/>
      <c r="U586" s="86"/>
      <c r="V586" s="86"/>
      <c r="W586" s="86"/>
      <c r="X586" s="86"/>
      <c r="Y586" s="86"/>
      <c r="Z586" s="86"/>
    </row>
    <row r="587" spans="1:26">
      <c r="A587" s="86"/>
      <c r="B587" s="86"/>
      <c r="C587" s="86"/>
      <c r="D587" s="86"/>
      <c r="E587" s="86"/>
      <c r="F587" s="86"/>
      <c r="G587" s="86"/>
      <c r="H587" s="86"/>
      <c r="I587" s="86"/>
      <c r="J587" s="86"/>
      <c r="K587" s="86"/>
      <c r="L587" s="86"/>
      <c r="M587" s="86"/>
      <c r="N587" s="86"/>
      <c r="O587" s="86"/>
      <c r="P587" s="86"/>
      <c r="Q587" s="86"/>
      <c r="R587" s="86"/>
      <c r="S587" s="86"/>
      <c r="T587" s="86"/>
      <c r="U587" s="86"/>
      <c r="V587" s="86"/>
      <c r="W587" s="86"/>
      <c r="X587" s="86"/>
      <c r="Y587" s="86"/>
      <c r="Z587" s="86"/>
    </row>
    <row r="588" spans="1:26">
      <c r="A588" s="86"/>
      <c r="B588" s="86"/>
      <c r="C588" s="86"/>
      <c r="D588" s="86"/>
      <c r="E588" s="86"/>
      <c r="F588" s="86"/>
      <c r="G588" s="86"/>
      <c r="H588" s="86"/>
      <c r="I588" s="86"/>
      <c r="J588" s="86"/>
      <c r="K588" s="86"/>
      <c r="L588" s="86"/>
      <c r="M588" s="86"/>
      <c r="N588" s="86"/>
      <c r="O588" s="86"/>
      <c r="P588" s="86"/>
      <c r="Q588" s="86"/>
      <c r="R588" s="86"/>
      <c r="S588" s="86"/>
      <c r="T588" s="86"/>
      <c r="U588" s="86"/>
      <c r="V588" s="86"/>
      <c r="W588" s="86"/>
      <c r="X588" s="86"/>
      <c r="Y588" s="86"/>
      <c r="Z588" s="86"/>
    </row>
    <row r="589" spans="1:26">
      <c r="A589" s="86"/>
      <c r="B589" s="86"/>
      <c r="C589" s="86"/>
      <c r="D589" s="86"/>
      <c r="E589" s="86"/>
      <c r="F589" s="86"/>
      <c r="G589" s="86"/>
      <c r="H589" s="86"/>
      <c r="I589" s="86"/>
      <c r="J589" s="86"/>
      <c r="K589" s="86"/>
      <c r="L589" s="86"/>
      <c r="M589" s="86"/>
      <c r="N589" s="86"/>
      <c r="O589" s="86"/>
      <c r="P589" s="86"/>
      <c r="Q589" s="86"/>
      <c r="R589" s="86"/>
      <c r="S589" s="86"/>
      <c r="T589" s="86"/>
      <c r="U589" s="86"/>
      <c r="V589" s="86"/>
      <c r="W589" s="86"/>
      <c r="X589" s="86"/>
      <c r="Y589" s="86"/>
      <c r="Z589" s="86"/>
    </row>
    <row r="590" spans="1:26">
      <c r="A590" s="86"/>
      <c r="B590" s="86"/>
      <c r="C590" s="86"/>
      <c r="D590" s="86"/>
      <c r="E590" s="86"/>
      <c r="F590" s="86"/>
      <c r="G590" s="86"/>
      <c r="H590" s="86"/>
      <c r="I590" s="86"/>
      <c r="J590" s="86"/>
      <c r="K590" s="86"/>
      <c r="L590" s="86"/>
      <c r="M590" s="86"/>
      <c r="N590" s="86"/>
      <c r="O590" s="86"/>
      <c r="P590" s="86"/>
      <c r="Q590" s="86"/>
      <c r="R590" s="86"/>
      <c r="S590" s="86"/>
      <c r="T590" s="86"/>
      <c r="U590" s="86"/>
      <c r="V590" s="86"/>
      <c r="W590" s="86"/>
      <c r="X590" s="86"/>
      <c r="Y590" s="86"/>
      <c r="Z590" s="86"/>
    </row>
    <row r="591" spans="1:26">
      <c r="A591" s="86"/>
      <c r="B591" s="86"/>
      <c r="C591" s="86"/>
      <c r="D591" s="86"/>
      <c r="E591" s="86"/>
      <c r="F591" s="86"/>
      <c r="G591" s="86"/>
      <c r="H591" s="86"/>
      <c r="I591" s="86"/>
      <c r="J591" s="86"/>
      <c r="K591" s="86"/>
      <c r="L591" s="86"/>
      <c r="M591" s="86"/>
      <c r="N591" s="86"/>
      <c r="O591" s="86"/>
      <c r="P591" s="86"/>
      <c r="Q591" s="86"/>
      <c r="R591" s="86"/>
      <c r="S591" s="86"/>
      <c r="T591" s="86"/>
      <c r="U591" s="86"/>
      <c r="V591" s="86"/>
      <c r="W591" s="86"/>
      <c r="X591" s="86"/>
      <c r="Y591" s="86"/>
      <c r="Z591" s="86"/>
    </row>
    <row r="592" spans="1:26">
      <c r="A592" s="86"/>
      <c r="B592" s="86"/>
      <c r="C592" s="86"/>
      <c r="D592" s="86"/>
      <c r="E592" s="86"/>
      <c r="F592" s="86"/>
      <c r="G592" s="86"/>
      <c r="H592" s="86"/>
      <c r="I592" s="86"/>
      <c r="J592" s="86"/>
      <c r="K592" s="86"/>
      <c r="L592" s="86"/>
      <c r="M592" s="86"/>
      <c r="N592" s="86"/>
      <c r="O592" s="86"/>
      <c r="P592" s="86"/>
      <c r="Q592" s="86"/>
      <c r="R592" s="86"/>
      <c r="S592" s="86"/>
      <c r="T592" s="86"/>
      <c r="U592" s="86"/>
      <c r="V592" s="86"/>
      <c r="W592" s="86"/>
      <c r="X592" s="86"/>
      <c r="Y592" s="86"/>
      <c r="Z592" s="86"/>
    </row>
    <row r="593" spans="1:26">
      <c r="A593" s="86"/>
      <c r="B593" s="86"/>
      <c r="C593" s="86"/>
      <c r="D593" s="86"/>
      <c r="E593" s="86"/>
      <c r="F593" s="86"/>
      <c r="G593" s="86"/>
      <c r="H593" s="86"/>
      <c r="I593" s="86"/>
      <c r="J593" s="86"/>
      <c r="K593" s="86"/>
      <c r="L593" s="86"/>
      <c r="M593" s="86"/>
      <c r="N593" s="86"/>
      <c r="O593" s="86"/>
      <c r="P593" s="86"/>
      <c r="Q593" s="86"/>
      <c r="R593" s="86"/>
      <c r="S593" s="86"/>
      <c r="T593" s="86"/>
      <c r="U593" s="86"/>
      <c r="V593" s="86"/>
      <c r="W593" s="86"/>
      <c r="X593" s="86"/>
      <c r="Y593" s="86"/>
      <c r="Z593" s="86"/>
    </row>
    <row r="594" spans="1:26">
      <c r="A594" s="86"/>
      <c r="B594" s="86"/>
      <c r="C594" s="86"/>
      <c r="D594" s="86"/>
      <c r="E594" s="86"/>
      <c r="F594" s="86"/>
      <c r="G594" s="86"/>
      <c r="H594" s="86"/>
      <c r="I594" s="86"/>
      <c r="J594" s="86"/>
      <c r="K594" s="86"/>
      <c r="L594" s="86"/>
      <c r="M594" s="86"/>
      <c r="N594" s="86"/>
      <c r="O594" s="86"/>
      <c r="P594" s="86"/>
      <c r="Q594" s="86"/>
      <c r="R594" s="86"/>
      <c r="S594" s="86"/>
      <c r="T594" s="86"/>
      <c r="U594" s="86"/>
      <c r="V594" s="86"/>
      <c r="W594" s="86"/>
      <c r="X594" s="86"/>
      <c r="Y594" s="86"/>
      <c r="Z594" s="86"/>
    </row>
    <row r="595" spans="1:26">
      <c r="A595" s="86"/>
      <c r="B595" s="86"/>
      <c r="C595" s="86"/>
      <c r="D595" s="86"/>
      <c r="E595" s="86"/>
      <c r="F595" s="86"/>
      <c r="G595" s="86"/>
      <c r="H595" s="86"/>
      <c r="I595" s="86"/>
      <c r="J595" s="86"/>
      <c r="K595" s="86"/>
      <c r="L595" s="86"/>
      <c r="M595" s="86"/>
      <c r="N595" s="86"/>
      <c r="O595" s="86"/>
      <c r="P595" s="86"/>
      <c r="Q595" s="86"/>
      <c r="R595" s="86"/>
      <c r="S595" s="86"/>
      <c r="T595" s="86"/>
      <c r="U595" s="86"/>
      <c r="V595" s="86"/>
      <c r="W595" s="86"/>
      <c r="X595" s="86"/>
      <c r="Y595" s="86"/>
      <c r="Z595" s="86"/>
    </row>
    <row r="596" spans="1:26">
      <c r="A596" s="86"/>
      <c r="B596" s="86"/>
      <c r="C596" s="86"/>
      <c r="D596" s="86"/>
      <c r="E596" s="86"/>
      <c r="F596" s="86"/>
      <c r="G596" s="86"/>
      <c r="H596" s="86"/>
      <c r="I596" s="86"/>
      <c r="J596" s="86"/>
      <c r="K596" s="86"/>
      <c r="L596" s="86"/>
      <c r="M596" s="86"/>
      <c r="N596" s="86"/>
      <c r="O596" s="86"/>
      <c r="P596" s="86"/>
      <c r="Q596" s="86"/>
      <c r="R596" s="86"/>
      <c r="S596" s="86"/>
      <c r="T596" s="86"/>
      <c r="U596" s="86"/>
      <c r="V596" s="86"/>
      <c r="W596" s="86"/>
      <c r="X596" s="86"/>
      <c r="Y596" s="86"/>
      <c r="Z596" s="86"/>
    </row>
    <row r="597" spans="1:26">
      <c r="A597" s="86"/>
      <c r="B597" s="86"/>
      <c r="C597" s="86"/>
      <c r="D597" s="86"/>
      <c r="E597" s="86"/>
      <c r="F597" s="86"/>
      <c r="G597" s="86"/>
      <c r="H597" s="86"/>
      <c r="I597" s="86"/>
      <c r="J597" s="86"/>
      <c r="K597" s="86"/>
      <c r="L597" s="86"/>
      <c r="M597" s="86"/>
      <c r="N597" s="86"/>
      <c r="O597" s="86"/>
      <c r="P597" s="86"/>
      <c r="Q597" s="86"/>
      <c r="R597" s="86"/>
      <c r="S597" s="86"/>
      <c r="T597" s="86"/>
      <c r="U597" s="86"/>
      <c r="V597" s="86"/>
      <c r="W597" s="86"/>
      <c r="X597" s="86"/>
      <c r="Y597" s="86"/>
      <c r="Z597" s="86"/>
    </row>
    <row r="598" spans="1:26">
      <c r="A598" s="86"/>
      <c r="B598" s="86"/>
      <c r="C598" s="86"/>
      <c r="D598" s="86"/>
      <c r="E598" s="86"/>
      <c r="F598" s="86"/>
      <c r="G598" s="86"/>
      <c r="H598" s="86"/>
      <c r="I598" s="86"/>
      <c r="J598" s="86"/>
      <c r="K598" s="86"/>
      <c r="L598" s="86"/>
      <c r="M598" s="86"/>
      <c r="N598" s="86"/>
      <c r="O598" s="86"/>
      <c r="P598" s="86"/>
      <c r="Q598" s="86"/>
      <c r="R598" s="86"/>
      <c r="S598" s="86"/>
      <c r="T598" s="86"/>
      <c r="U598" s="86"/>
      <c r="V598" s="86"/>
      <c r="W598" s="86"/>
      <c r="X598" s="86"/>
      <c r="Y598" s="86"/>
      <c r="Z598" s="86"/>
    </row>
    <row r="599" spans="1:26">
      <c r="A599" s="86"/>
      <c r="B599" s="86"/>
      <c r="C599" s="86"/>
      <c r="D599" s="86"/>
      <c r="E599" s="86"/>
      <c r="F599" s="86"/>
      <c r="G599" s="86"/>
      <c r="H599" s="86"/>
      <c r="I599" s="86"/>
      <c r="J599" s="86"/>
      <c r="K599" s="86"/>
      <c r="L599" s="86"/>
      <c r="M599" s="86"/>
      <c r="N599" s="86"/>
      <c r="O599" s="86"/>
      <c r="P599" s="86"/>
      <c r="Q599" s="86"/>
      <c r="R599" s="86"/>
      <c r="S599" s="86"/>
      <c r="T599" s="86"/>
      <c r="U599" s="86"/>
      <c r="V599" s="86"/>
      <c r="W599" s="86"/>
      <c r="X599" s="86"/>
      <c r="Y599" s="86"/>
      <c r="Z599" s="86"/>
    </row>
    <row r="600" spans="1:26">
      <c r="A600" s="86"/>
      <c r="B600" s="86"/>
      <c r="C600" s="86"/>
      <c r="D600" s="86"/>
      <c r="E600" s="86"/>
      <c r="F600" s="86"/>
      <c r="G600" s="86"/>
      <c r="H600" s="86"/>
      <c r="I600" s="86"/>
      <c r="J600" s="86"/>
      <c r="K600" s="86"/>
      <c r="L600" s="86"/>
      <c r="M600" s="86"/>
      <c r="N600" s="86"/>
      <c r="O600" s="86"/>
      <c r="P600" s="86"/>
      <c r="Q600" s="86"/>
      <c r="R600" s="86"/>
      <c r="S600" s="86"/>
      <c r="T600" s="86"/>
      <c r="U600" s="86"/>
      <c r="V600" s="86"/>
      <c r="W600" s="86"/>
      <c r="X600" s="86"/>
      <c r="Y600" s="86"/>
      <c r="Z600" s="86"/>
    </row>
    <row r="601" spans="1:26">
      <c r="A601" s="86"/>
      <c r="B601" s="86"/>
      <c r="C601" s="86"/>
      <c r="D601" s="86"/>
      <c r="E601" s="86"/>
      <c r="F601" s="86"/>
      <c r="G601" s="86"/>
      <c r="H601" s="86"/>
      <c r="I601" s="86"/>
      <c r="J601" s="86"/>
      <c r="K601" s="86"/>
      <c r="L601" s="86"/>
      <c r="M601" s="86"/>
      <c r="N601" s="86"/>
      <c r="O601" s="86"/>
      <c r="P601" s="86"/>
      <c r="Q601" s="86"/>
      <c r="R601" s="86"/>
      <c r="S601" s="86"/>
      <c r="T601" s="86"/>
      <c r="U601" s="86"/>
      <c r="V601" s="86"/>
      <c r="W601" s="86"/>
      <c r="X601" s="86"/>
      <c r="Y601" s="86"/>
      <c r="Z601" s="86"/>
    </row>
    <row r="602" spans="1:26">
      <c r="A602" s="86"/>
      <c r="B602" s="86"/>
      <c r="C602" s="86"/>
      <c r="D602" s="86"/>
      <c r="E602" s="86"/>
      <c r="F602" s="86"/>
      <c r="G602" s="86"/>
      <c r="H602" s="86"/>
      <c r="I602" s="86"/>
      <c r="J602" s="86"/>
      <c r="K602" s="86"/>
      <c r="L602" s="86"/>
      <c r="M602" s="86"/>
      <c r="N602" s="86"/>
      <c r="O602" s="86"/>
      <c r="P602" s="86"/>
      <c r="Q602" s="86"/>
      <c r="R602" s="86"/>
      <c r="S602" s="86"/>
      <c r="T602" s="86"/>
      <c r="U602" s="86"/>
      <c r="V602" s="86"/>
      <c r="W602" s="86"/>
      <c r="X602" s="86"/>
      <c r="Y602" s="86"/>
      <c r="Z602" s="86"/>
    </row>
    <row r="603" spans="1:26">
      <c r="A603" s="86"/>
      <c r="B603" s="86"/>
      <c r="C603" s="86"/>
      <c r="D603" s="86"/>
      <c r="E603" s="86"/>
      <c r="F603" s="86"/>
      <c r="G603" s="86"/>
      <c r="H603" s="86"/>
      <c r="I603" s="86"/>
      <c r="J603" s="86"/>
      <c r="K603" s="86"/>
      <c r="L603" s="86"/>
      <c r="M603" s="86"/>
      <c r="N603" s="86"/>
      <c r="O603" s="86"/>
      <c r="P603" s="86"/>
      <c r="Q603" s="86"/>
      <c r="R603" s="86"/>
      <c r="S603" s="86"/>
      <c r="T603" s="86"/>
      <c r="U603" s="86"/>
      <c r="V603" s="86"/>
      <c r="W603" s="86"/>
      <c r="X603" s="86"/>
      <c r="Y603" s="86"/>
      <c r="Z603" s="86"/>
    </row>
    <row r="604" spans="1:26">
      <c r="A604" s="86"/>
      <c r="B604" s="86"/>
      <c r="C604" s="86"/>
      <c r="D604" s="86"/>
      <c r="E604" s="86"/>
      <c r="F604" s="86"/>
      <c r="G604" s="86"/>
      <c r="H604" s="86"/>
      <c r="I604" s="86"/>
      <c r="J604" s="86"/>
      <c r="K604" s="86"/>
      <c r="L604" s="86"/>
      <c r="M604" s="86"/>
      <c r="N604" s="86"/>
      <c r="O604" s="86"/>
      <c r="P604" s="86"/>
      <c r="Q604" s="86"/>
      <c r="R604" s="86"/>
      <c r="S604" s="86"/>
      <c r="T604" s="86"/>
      <c r="U604" s="86"/>
      <c r="V604" s="86"/>
      <c r="W604" s="86"/>
      <c r="X604" s="86"/>
      <c r="Y604" s="86"/>
      <c r="Z604" s="86"/>
    </row>
    <row r="605" spans="1:26">
      <c r="A605" s="86"/>
      <c r="B605" s="86"/>
      <c r="C605" s="86"/>
      <c r="D605" s="86"/>
      <c r="E605" s="86"/>
      <c r="F605" s="86"/>
      <c r="G605" s="86"/>
      <c r="H605" s="86"/>
      <c r="I605" s="86"/>
      <c r="J605" s="86"/>
      <c r="K605" s="86"/>
      <c r="L605" s="86"/>
      <c r="M605" s="86"/>
      <c r="N605" s="86"/>
      <c r="O605" s="86"/>
      <c r="P605" s="86"/>
      <c r="Q605" s="86"/>
      <c r="R605" s="86"/>
      <c r="S605" s="86"/>
      <c r="T605" s="86"/>
      <c r="U605" s="86"/>
      <c r="V605" s="86"/>
      <c r="W605" s="86"/>
      <c r="X605" s="86"/>
      <c r="Y605" s="86"/>
      <c r="Z605" s="86"/>
    </row>
    <row r="606" spans="1:26">
      <c r="A606" s="86"/>
      <c r="B606" s="86"/>
      <c r="C606" s="86"/>
      <c r="D606" s="86"/>
      <c r="E606" s="86"/>
      <c r="F606" s="86"/>
      <c r="G606" s="86"/>
      <c r="H606" s="86"/>
      <c r="I606" s="86"/>
      <c r="J606" s="86"/>
      <c r="K606" s="86"/>
      <c r="L606" s="86"/>
      <c r="M606" s="86"/>
      <c r="N606" s="86"/>
      <c r="O606" s="86"/>
      <c r="P606" s="86"/>
      <c r="Q606" s="86"/>
      <c r="R606" s="86"/>
      <c r="S606" s="86"/>
      <c r="T606" s="86"/>
      <c r="U606" s="86"/>
      <c r="V606" s="86"/>
      <c r="W606" s="86"/>
      <c r="X606" s="86"/>
      <c r="Y606" s="86"/>
      <c r="Z606" s="86"/>
    </row>
    <row r="607" spans="1:26">
      <c r="A607" s="86"/>
      <c r="B607" s="86"/>
      <c r="C607" s="86"/>
      <c r="D607" s="86"/>
      <c r="E607" s="86"/>
      <c r="F607" s="86"/>
      <c r="G607" s="86"/>
      <c r="H607" s="86"/>
      <c r="I607" s="86"/>
      <c r="J607" s="86"/>
      <c r="K607" s="86"/>
      <c r="L607" s="86"/>
      <c r="M607" s="86"/>
      <c r="N607" s="86"/>
      <c r="O607" s="86"/>
      <c r="P607" s="86"/>
      <c r="Q607" s="86"/>
      <c r="R607" s="86"/>
      <c r="S607" s="86"/>
      <c r="T607" s="86"/>
      <c r="U607" s="86"/>
      <c r="V607" s="86"/>
      <c r="W607" s="86"/>
      <c r="X607" s="86"/>
      <c r="Y607" s="86"/>
      <c r="Z607" s="86"/>
    </row>
    <row r="608" spans="1:26">
      <c r="A608" s="86"/>
      <c r="B608" s="86"/>
      <c r="C608" s="86"/>
      <c r="D608" s="86"/>
      <c r="E608" s="86"/>
      <c r="F608" s="86"/>
      <c r="G608" s="86"/>
      <c r="H608" s="86"/>
      <c r="I608" s="86"/>
      <c r="J608" s="86"/>
      <c r="K608" s="86"/>
      <c r="L608" s="86"/>
      <c r="M608" s="86"/>
      <c r="N608" s="86"/>
      <c r="O608" s="86"/>
      <c r="P608" s="86"/>
      <c r="Q608" s="86"/>
      <c r="R608" s="86"/>
      <c r="S608" s="86"/>
      <c r="T608" s="86"/>
      <c r="U608" s="86"/>
      <c r="V608" s="86"/>
      <c r="W608" s="86"/>
      <c r="X608" s="86"/>
      <c r="Y608" s="86"/>
      <c r="Z608" s="86"/>
    </row>
    <row r="609" spans="1:26">
      <c r="A609" s="86"/>
      <c r="B609" s="86"/>
      <c r="C609" s="86"/>
      <c r="D609" s="86"/>
      <c r="E609" s="86"/>
      <c r="F609" s="86"/>
      <c r="G609" s="86"/>
      <c r="H609" s="86"/>
      <c r="I609" s="86"/>
      <c r="J609" s="86"/>
      <c r="K609" s="86"/>
      <c r="L609" s="86"/>
      <c r="M609" s="86"/>
      <c r="N609" s="86"/>
      <c r="O609" s="86"/>
      <c r="P609" s="86"/>
      <c r="Q609" s="86"/>
      <c r="R609" s="86"/>
      <c r="S609" s="86"/>
      <c r="T609" s="86"/>
      <c r="U609" s="86"/>
      <c r="V609" s="86"/>
      <c r="W609" s="86"/>
      <c r="X609" s="86"/>
      <c r="Y609" s="86"/>
      <c r="Z609" s="86"/>
    </row>
    <row r="610" spans="1:26">
      <c r="A610" s="86"/>
      <c r="B610" s="86"/>
      <c r="C610" s="86"/>
      <c r="D610" s="86"/>
      <c r="E610" s="86"/>
      <c r="F610" s="86"/>
      <c r="G610" s="86"/>
      <c r="H610" s="86"/>
      <c r="I610" s="86"/>
      <c r="J610" s="86"/>
      <c r="K610" s="86"/>
      <c r="L610" s="86"/>
      <c r="M610" s="86"/>
      <c r="N610" s="86"/>
      <c r="O610" s="86"/>
      <c r="P610" s="86"/>
      <c r="Q610" s="86"/>
      <c r="R610" s="86"/>
      <c r="S610" s="86"/>
      <c r="T610" s="86"/>
      <c r="U610" s="86"/>
      <c r="V610" s="86"/>
      <c r="W610" s="86"/>
      <c r="X610" s="86"/>
      <c r="Y610" s="86"/>
      <c r="Z610" s="86"/>
    </row>
    <row r="611" spans="1:26">
      <c r="A611" s="86"/>
      <c r="B611" s="86"/>
      <c r="C611" s="86"/>
      <c r="D611" s="86"/>
      <c r="E611" s="86"/>
      <c r="F611" s="86"/>
      <c r="G611" s="86"/>
      <c r="H611" s="86"/>
      <c r="I611" s="86"/>
      <c r="J611" s="86"/>
      <c r="K611" s="86"/>
      <c r="L611" s="86"/>
      <c r="M611" s="86"/>
      <c r="N611" s="86"/>
      <c r="O611" s="86"/>
      <c r="P611" s="86"/>
      <c r="Q611" s="86"/>
      <c r="R611" s="86"/>
      <c r="S611" s="86"/>
      <c r="T611" s="86"/>
      <c r="U611" s="86"/>
      <c r="V611" s="86"/>
      <c r="W611" s="86"/>
      <c r="X611" s="86"/>
      <c r="Y611" s="86"/>
      <c r="Z611" s="86"/>
    </row>
    <row r="612" spans="1:26">
      <c r="A612" s="86"/>
      <c r="B612" s="86"/>
      <c r="C612" s="86"/>
      <c r="D612" s="86"/>
      <c r="E612" s="86"/>
      <c r="F612" s="86"/>
      <c r="G612" s="86"/>
      <c r="H612" s="86"/>
      <c r="I612" s="86"/>
      <c r="J612" s="86"/>
      <c r="K612" s="86"/>
      <c r="L612" s="86"/>
      <c r="M612" s="86"/>
      <c r="N612" s="86"/>
      <c r="O612" s="86"/>
      <c r="P612" s="86"/>
      <c r="Q612" s="86"/>
      <c r="R612" s="86"/>
      <c r="S612" s="86"/>
      <c r="T612" s="86"/>
      <c r="U612" s="86"/>
      <c r="V612" s="86"/>
      <c r="W612" s="86"/>
      <c r="X612" s="86"/>
      <c r="Y612" s="86"/>
      <c r="Z612" s="86"/>
    </row>
    <row r="613" spans="1:26">
      <c r="A613" s="86"/>
      <c r="B613" s="86"/>
      <c r="C613" s="86"/>
      <c r="D613" s="86"/>
      <c r="E613" s="86"/>
      <c r="F613" s="86"/>
      <c r="G613" s="86"/>
      <c r="H613" s="86"/>
      <c r="I613" s="86"/>
      <c r="J613" s="86"/>
      <c r="K613" s="86"/>
      <c r="L613" s="86"/>
      <c r="M613" s="86"/>
      <c r="N613" s="86"/>
      <c r="O613" s="86"/>
      <c r="P613" s="86"/>
      <c r="Q613" s="86"/>
      <c r="R613" s="86"/>
      <c r="S613" s="86"/>
      <c r="T613" s="86"/>
      <c r="U613" s="86"/>
      <c r="V613" s="86"/>
      <c r="W613" s="86"/>
      <c r="X613" s="86"/>
      <c r="Y613" s="86"/>
      <c r="Z613" s="86"/>
    </row>
    <row r="614" spans="1:26">
      <c r="A614" s="86"/>
      <c r="B614" s="86"/>
      <c r="C614" s="86"/>
      <c r="D614" s="86"/>
      <c r="E614" s="86"/>
      <c r="F614" s="86"/>
      <c r="G614" s="86"/>
      <c r="H614" s="86"/>
      <c r="I614" s="86"/>
      <c r="J614" s="86"/>
      <c r="K614" s="86"/>
      <c r="L614" s="86"/>
      <c r="M614" s="86"/>
      <c r="N614" s="86"/>
      <c r="O614" s="86"/>
      <c r="P614" s="86"/>
      <c r="Q614" s="86"/>
      <c r="R614" s="86"/>
      <c r="S614" s="86"/>
      <c r="T614" s="86"/>
      <c r="U614" s="86"/>
      <c r="V614" s="86"/>
      <c r="W614" s="86"/>
      <c r="X614" s="86"/>
      <c r="Y614" s="86"/>
      <c r="Z614" s="86"/>
    </row>
    <row r="615" spans="1:26">
      <c r="A615" s="86"/>
      <c r="B615" s="86"/>
      <c r="C615" s="86"/>
      <c r="D615" s="86"/>
      <c r="E615" s="86"/>
      <c r="F615" s="86"/>
      <c r="G615" s="86"/>
      <c r="H615" s="86"/>
      <c r="I615" s="86"/>
      <c r="J615" s="86"/>
      <c r="K615" s="86"/>
      <c r="L615" s="86"/>
      <c r="M615" s="86"/>
      <c r="N615" s="86"/>
      <c r="O615" s="86"/>
      <c r="P615" s="86"/>
      <c r="Q615" s="86"/>
      <c r="R615" s="86"/>
      <c r="S615" s="86"/>
      <c r="T615" s="86"/>
      <c r="U615" s="86"/>
      <c r="V615" s="86"/>
      <c r="W615" s="86"/>
      <c r="X615" s="86"/>
      <c r="Y615" s="86"/>
      <c r="Z615" s="86"/>
    </row>
    <row r="616" spans="1:26">
      <c r="A616" s="86"/>
      <c r="B616" s="86"/>
      <c r="C616" s="86"/>
      <c r="D616" s="86"/>
      <c r="E616" s="86"/>
      <c r="F616" s="86"/>
      <c r="G616" s="86"/>
      <c r="H616" s="86"/>
      <c r="I616" s="86"/>
      <c r="J616" s="86"/>
      <c r="K616" s="86"/>
      <c r="L616" s="86"/>
      <c r="M616" s="86"/>
      <c r="N616" s="86"/>
      <c r="O616" s="86"/>
      <c r="P616" s="86"/>
      <c r="Q616" s="86"/>
      <c r="R616" s="86"/>
      <c r="S616" s="86"/>
      <c r="T616" s="86"/>
      <c r="U616" s="86"/>
      <c r="V616" s="86"/>
      <c r="W616" s="86"/>
      <c r="X616" s="86"/>
      <c r="Y616" s="86"/>
      <c r="Z616" s="86"/>
    </row>
    <row r="617" spans="1:26">
      <c r="A617" s="86"/>
      <c r="B617" s="86"/>
      <c r="C617" s="86"/>
      <c r="D617" s="86"/>
      <c r="E617" s="86"/>
      <c r="F617" s="86"/>
      <c r="G617" s="86"/>
      <c r="H617" s="86"/>
      <c r="I617" s="86"/>
      <c r="J617" s="86"/>
      <c r="K617" s="86"/>
      <c r="L617" s="86"/>
      <c r="M617" s="86"/>
      <c r="N617" s="86"/>
      <c r="O617" s="86"/>
      <c r="P617" s="86"/>
      <c r="Q617" s="86"/>
      <c r="R617" s="86"/>
      <c r="S617" s="86"/>
      <c r="T617" s="86"/>
      <c r="U617" s="86"/>
      <c r="V617" s="86"/>
      <c r="W617" s="86"/>
      <c r="X617" s="86"/>
      <c r="Y617" s="86"/>
      <c r="Z617" s="86"/>
    </row>
    <row r="618" spans="1:26">
      <c r="A618" s="86"/>
      <c r="B618" s="86"/>
      <c r="C618" s="86"/>
      <c r="D618" s="86"/>
      <c r="E618" s="86"/>
      <c r="F618" s="86"/>
      <c r="G618" s="86"/>
      <c r="H618" s="86"/>
      <c r="I618" s="86"/>
      <c r="J618" s="86"/>
      <c r="K618" s="86"/>
      <c r="L618" s="86"/>
      <c r="M618" s="86"/>
      <c r="N618" s="86"/>
      <c r="O618" s="86"/>
      <c r="P618" s="86"/>
      <c r="Q618" s="86"/>
      <c r="R618" s="86"/>
      <c r="S618" s="86"/>
      <c r="T618" s="86"/>
      <c r="U618" s="86"/>
      <c r="V618" s="86"/>
      <c r="W618" s="86"/>
      <c r="X618" s="86"/>
      <c r="Y618" s="86"/>
      <c r="Z618" s="86"/>
    </row>
    <row r="619" spans="1:26">
      <c r="A619" s="86"/>
      <c r="B619" s="86"/>
      <c r="C619" s="86"/>
      <c r="D619" s="86"/>
      <c r="E619" s="86"/>
      <c r="F619" s="86"/>
      <c r="G619" s="86"/>
      <c r="H619" s="86"/>
      <c r="I619" s="86"/>
      <c r="J619" s="86"/>
      <c r="K619" s="86"/>
      <c r="L619" s="86"/>
      <c r="M619" s="86"/>
      <c r="N619" s="86"/>
      <c r="O619" s="86"/>
      <c r="P619" s="86"/>
      <c r="Q619" s="86"/>
      <c r="R619" s="86"/>
      <c r="S619" s="86"/>
      <c r="T619" s="86"/>
      <c r="U619" s="86"/>
      <c r="V619" s="86"/>
      <c r="W619" s="86"/>
      <c r="X619" s="86"/>
      <c r="Y619" s="86"/>
      <c r="Z619" s="86"/>
    </row>
    <row r="620" spans="1:26">
      <c r="A620" s="86"/>
      <c r="B620" s="86"/>
      <c r="C620" s="86"/>
      <c r="D620" s="86"/>
      <c r="E620" s="86"/>
      <c r="F620" s="86"/>
      <c r="G620" s="86"/>
      <c r="H620" s="86"/>
      <c r="I620" s="86"/>
      <c r="J620" s="86"/>
      <c r="K620" s="86"/>
      <c r="L620" s="86"/>
      <c r="M620" s="86"/>
      <c r="N620" s="86"/>
      <c r="O620" s="86"/>
      <c r="P620" s="86"/>
      <c r="Q620" s="86"/>
      <c r="R620" s="86"/>
      <c r="S620" s="86"/>
      <c r="T620" s="86"/>
      <c r="U620" s="86"/>
      <c r="V620" s="86"/>
      <c r="W620" s="86"/>
      <c r="X620" s="86"/>
      <c r="Y620" s="86"/>
      <c r="Z620" s="86"/>
    </row>
    <row r="621" spans="1:26">
      <c r="A621" s="86"/>
      <c r="B621" s="86"/>
      <c r="C621" s="86"/>
      <c r="D621" s="86"/>
      <c r="E621" s="86"/>
      <c r="F621" s="86"/>
      <c r="G621" s="86"/>
      <c r="H621" s="86"/>
      <c r="I621" s="86"/>
      <c r="J621" s="86"/>
      <c r="K621" s="86"/>
      <c r="L621" s="86"/>
      <c r="M621" s="86"/>
      <c r="N621" s="86"/>
      <c r="O621" s="86"/>
      <c r="P621" s="86"/>
      <c r="Q621" s="86"/>
      <c r="R621" s="86"/>
      <c r="S621" s="86"/>
      <c r="T621" s="86"/>
      <c r="U621" s="86"/>
      <c r="V621" s="86"/>
      <c r="W621" s="86"/>
      <c r="X621" s="86"/>
      <c r="Y621" s="86"/>
      <c r="Z621" s="86"/>
    </row>
    <row r="622" spans="1:26">
      <c r="A622" s="86"/>
      <c r="B622" s="86"/>
      <c r="C622" s="86"/>
      <c r="D622" s="86"/>
      <c r="E622" s="86"/>
      <c r="F622" s="86"/>
      <c r="G622" s="86"/>
      <c r="H622" s="86"/>
      <c r="I622" s="86"/>
      <c r="J622" s="86"/>
      <c r="K622" s="86"/>
      <c r="L622" s="86"/>
      <c r="M622" s="86"/>
      <c r="N622" s="86"/>
      <c r="O622" s="86"/>
      <c r="P622" s="86"/>
      <c r="Q622" s="86"/>
      <c r="R622" s="86"/>
      <c r="S622" s="86"/>
      <c r="T622" s="86"/>
      <c r="U622" s="86"/>
      <c r="V622" s="86"/>
      <c r="W622" s="86"/>
      <c r="X622" s="86"/>
      <c r="Y622" s="86"/>
      <c r="Z622" s="86"/>
    </row>
    <row r="623" spans="1:26">
      <c r="A623" s="86"/>
      <c r="B623" s="86"/>
      <c r="C623" s="86"/>
      <c r="D623" s="86"/>
      <c r="E623" s="86"/>
      <c r="F623" s="86"/>
      <c r="G623" s="86"/>
      <c r="H623" s="86"/>
      <c r="I623" s="86"/>
      <c r="J623" s="86"/>
      <c r="K623" s="86"/>
      <c r="L623" s="86"/>
      <c r="M623" s="86"/>
      <c r="N623" s="86"/>
      <c r="O623" s="86"/>
      <c r="P623" s="86"/>
      <c r="Q623" s="86"/>
      <c r="R623" s="86"/>
      <c r="S623" s="86"/>
      <c r="T623" s="86"/>
      <c r="U623" s="86"/>
      <c r="V623" s="86"/>
      <c r="W623" s="86"/>
      <c r="X623" s="86"/>
      <c r="Y623" s="86"/>
      <c r="Z623" s="86"/>
    </row>
    <row r="624" spans="1:26">
      <c r="A624" s="86"/>
      <c r="B624" s="86"/>
      <c r="C624" s="86"/>
      <c r="D624" s="86"/>
      <c r="E624" s="86"/>
      <c r="F624" s="86"/>
      <c r="G624" s="86"/>
      <c r="H624" s="86"/>
      <c r="I624" s="86"/>
      <c r="J624" s="86"/>
      <c r="K624" s="86"/>
      <c r="L624" s="86"/>
      <c r="M624" s="86"/>
      <c r="N624" s="86"/>
      <c r="O624" s="86"/>
      <c r="P624" s="86"/>
      <c r="Q624" s="86"/>
      <c r="R624" s="86"/>
      <c r="S624" s="86"/>
      <c r="T624" s="86"/>
      <c r="U624" s="86"/>
      <c r="V624" s="86"/>
      <c r="W624" s="86"/>
      <c r="X624" s="86"/>
      <c r="Y624" s="86"/>
      <c r="Z624" s="86"/>
    </row>
    <row r="625" spans="1:26">
      <c r="A625" s="86"/>
      <c r="B625" s="86"/>
      <c r="C625" s="86"/>
      <c r="D625" s="86"/>
      <c r="E625" s="86"/>
      <c r="F625" s="86"/>
      <c r="G625" s="86"/>
      <c r="H625" s="86"/>
      <c r="I625" s="86"/>
      <c r="J625" s="86"/>
      <c r="K625" s="86"/>
      <c r="L625" s="86"/>
      <c r="M625" s="86"/>
      <c r="N625" s="86"/>
      <c r="O625" s="86"/>
      <c r="P625" s="86"/>
      <c r="Q625" s="86"/>
      <c r="R625" s="86"/>
      <c r="S625" s="86"/>
      <c r="T625" s="86"/>
      <c r="U625" s="86"/>
      <c r="V625" s="86"/>
      <c r="W625" s="86"/>
      <c r="X625" s="86"/>
      <c r="Y625" s="86"/>
      <c r="Z625" s="86"/>
    </row>
    <row r="626" spans="1:26">
      <c r="A626" s="86"/>
      <c r="B626" s="86"/>
      <c r="C626" s="86"/>
      <c r="D626" s="86"/>
      <c r="E626" s="86"/>
      <c r="F626" s="86"/>
      <c r="G626" s="86"/>
      <c r="H626" s="86"/>
      <c r="I626" s="86"/>
      <c r="J626" s="86"/>
      <c r="K626" s="86"/>
      <c r="L626" s="86"/>
      <c r="M626" s="86"/>
      <c r="N626" s="86"/>
      <c r="O626" s="86"/>
      <c r="P626" s="86"/>
      <c r="Q626" s="86"/>
      <c r="R626" s="86"/>
      <c r="S626" s="86"/>
      <c r="T626" s="86"/>
      <c r="U626" s="86"/>
      <c r="V626" s="86"/>
      <c r="W626" s="86"/>
      <c r="X626" s="86"/>
      <c r="Y626" s="86"/>
      <c r="Z626" s="86"/>
    </row>
    <row r="627" spans="1:26">
      <c r="A627" s="86"/>
      <c r="B627" s="86"/>
      <c r="C627" s="86"/>
      <c r="D627" s="86"/>
      <c r="E627" s="86"/>
      <c r="F627" s="86"/>
      <c r="G627" s="86"/>
      <c r="H627" s="86"/>
      <c r="I627" s="86"/>
      <c r="J627" s="86"/>
      <c r="K627" s="86"/>
      <c r="L627" s="86"/>
      <c r="M627" s="86"/>
      <c r="N627" s="86"/>
      <c r="O627" s="86"/>
      <c r="P627" s="86"/>
      <c r="Q627" s="86"/>
      <c r="R627" s="86"/>
      <c r="S627" s="86"/>
      <c r="T627" s="86"/>
      <c r="U627" s="86"/>
      <c r="V627" s="86"/>
      <c r="W627" s="86"/>
      <c r="X627" s="86"/>
      <c r="Y627" s="86"/>
      <c r="Z627" s="86"/>
    </row>
    <row r="628" spans="1:26">
      <c r="A628" s="86"/>
      <c r="B628" s="86"/>
      <c r="C628" s="86"/>
      <c r="D628" s="86"/>
      <c r="E628" s="86"/>
      <c r="F628" s="86"/>
      <c r="G628" s="86"/>
      <c r="H628" s="86"/>
      <c r="I628" s="86"/>
      <c r="J628" s="86"/>
      <c r="K628" s="86"/>
      <c r="L628" s="86"/>
      <c r="M628" s="86"/>
      <c r="N628" s="86"/>
      <c r="O628" s="86"/>
      <c r="P628" s="86"/>
      <c r="Q628" s="86"/>
      <c r="R628" s="86"/>
      <c r="S628" s="86"/>
      <c r="T628" s="86"/>
      <c r="U628" s="86"/>
      <c r="V628" s="86"/>
      <c r="W628" s="86"/>
      <c r="X628" s="86"/>
      <c r="Y628" s="86"/>
      <c r="Z628" s="86"/>
    </row>
    <row r="629" spans="1:26">
      <c r="A629" s="86"/>
      <c r="B629" s="86"/>
      <c r="C629" s="86"/>
      <c r="D629" s="86"/>
      <c r="E629" s="86"/>
      <c r="F629" s="86"/>
      <c r="G629" s="86"/>
      <c r="H629" s="86"/>
      <c r="I629" s="86"/>
      <c r="J629" s="86"/>
      <c r="K629" s="86"/>
      <c r="L629" s="86"/>
      <c r="M629" s="86"/>
      <c r="N629" s="86"/>
      <c r="O629" s="86"/>
      <c r="P629" s="86"/>
      <c r="Q629" s="86"/>
      <c r="R629" s="86"/>
      <c r="S629" s="86"/>
      <c r="T629" s="86"/>
      <c r="U629" s="86"/>
      <c r="V629" s="86"/>
      <c r="W629" s="86"/>
      <c r="X629" s="86"/>
      <c r="Y629" s="86"/>
      <c r="Z629" s="86"/>
    </row>
    <row r="630" spans="1:26">
      <c r="A630" s="86"/>
      <c r="B630" s="86"/>
      <c r="C630" s="86"/>
      <c r="D630" s="86"/>
      <c r="E630" s="86"/>
      <c r="F630" s="86"/>
      <c r="G630" s="86"/>
      <c r="H630" s="86"/>
      <c r="I630" s="86"/>
      <c r="J630" s="86"/>
      <c r="K630" s="86"/>
      <c r="L630" s="86"/>
      <c r="M630" s="86"/>
      <c r="N630" s="86"/>
      <c r="O630" s="86"/>
      <c r="P630" s="86"/>
      <c r="Q630" s="86"/>
      <c r="R630" s="86"/>
      <c r="S630" s="86"/>
      <c r="T630" s="86"/>
      <c r="U630" s="86"/>
      <c r="V630" s="86"/>
      <c r="W630" s="86"/>
      <c r="X630" s="86"/>
      <c r="Y630" s="86"/>
      <c r="Z630" s="86"/>
    </row>
    <row r="631" spans="1:26">
      <c r="A631" s="86"/>
      <c r="B631" s="86"/>
      <c r="C631" s="86"/>
      <c r="D631" s="86"/>
      <c r="E631" s="86"/>
      <c r="F631" s="86"/>
      <c r="G631" s="86"/>
      <c r="H631" s="86"/>
      <c r="I631" s="86"/>
      <c r="J631" s="86"/>
      <c r="K631" s="86"/>
      <c r="L631" s="86"/>
      <c r="M631" s="86"/>
      <c r="N631" s="86"/>
      <c r="O631" s="86"/>
      <c r="P631" s="86"/>
      <c r="Q631" s="86"/>
      <c r="R631" s="86"/>
      <c r="S631" s="86"/>
      <c r="T631" s="86"/>
      <c r="U631" s="86"/>
      <c r="V631" s="86"/>
      <c r="W631" s="86"/>
      <c r="X631" s="86"/>
      <c r="Y631" s="86"/>
      <c r="Z631" s="86"/>
    </row>
    <row r="632" spans="1:26">
      <c r="A632" s="86"/>
      <c r="B632" s="86"/>
      <c r="C632" s="86"/>
      <c r="D632" s="86"/>
      <c r="E632" s="86"/>
      <c r="F632" s="86"/>
      <c r="G632" s="86"/>
      <c r="H632" s="86"/>
      <c r="I632" s="86"/>
      <c r="J632" s="86"/>
      <c r="K632" s="86"/>
      <c r="L632" s="86"/>
      <c r="M632" s="86"/>
      <c r="N632" s="86"/>
      <c r="O632" s="86"/>
      <c r="P632" s="86"/>
      <c r="Q632" s="86"/>
      <c r="R632" s="86"/>
      <c r="S632" s="86"/>
      <c r="T632" s="86"/>
      <c r="U632" s="86"/>
      <c r="V632" s="86"/>
      <c r="W632" s="86"/>
      <c r="X632" s="86"/>
      <c r="Y632" s="86"/>
      <c r="Z632" s="86"/>
    </row>
    <row r="633" spans="1:26">
      <c r="A633" s="86"/>
      <c r="B633" s="86"/>
      <c r="C633" s="86"/>
      <c r="D633" s="86"/>
      <c r="E633" s="86"/>
      <c r="F633" s="86"/>
      <c r="G633" s="86"/>
      <c r="H633" s="86"/>
      <c r="I633" s="86"/>
      <c r="J633" s="86"/>
      <c r="K633" s="86"/>
      <c r="L633" s="86"/>
      <c r="M633" s="86"/>
      <c r="N633" s="86"/>
      <c r="O633" s="86"/>
      <c r="P633" s="86"/>
      <c r="Q633" s="86"/>
      <c r="R633" s="86"/>
      <c r="S633" s="86"/>
      <c r="T633" s="86"/>
      <c r="U633" s="86"/>
      <c r="V633" s="86"/>
      <c r="W633" s="86"/>
      <c r="X633" s="86"/>
      <c r="Y633" s="86"/>
      <c r="Z633" s="86"/>
    </row>
    <row r="634" spans="1:26">
      <c r="A634" s="86"/>
      <c r="B634" s="86"/>
      <c r="C634" s="86"/>
      <c r="D634" s="86"/>
      <c r="E634" s="86"/>
      <c r="F634" s="86"/>
      <c r="G634" s="86"/>
      <c r="H634" s="86"/>
      <c r="I634" s="86"/>
      <c r="J634" s="86"/>
      <c r="K634" s="86"/>
      <c r="L634" s="86"/>
      <c r="M634" s="86"/>
      <c r="N634" s="86"/>
      <c r="O634" s="86"/>
      <c r="P634" s="86"/>
      <c r="Q634" s="86"/>
      <c r="R634" s="86"/>
      <c r="S634" s="86"/>
      <c r="T634" s="86"/>
      <c r="U634" s="86"/>
      <c r="V634" s="86"/>
      <c r="W634" s="86"/>
      <c r="X634" s="86"/>
      <c r="Y634" s="86"/>
      <c r="Z634" s="86"/>
    </row>
    <row r="635" spans="1:26">
      <c r="A635" s="86"/>
      <c r="B635" s="86"/>
      <c r="C635" s="86"/>
      <c r="D635" s="86"/>
      <c r="E635" s="86"/>
      <c r="F635" s="86"/>
      <c r="G635" s="86"/>
      <c r="H635" s="86"/>
      <c r="I635" s="86"/>
      <c r="J635" s="86"/>
      <c r="K635" s="86"/>
      <c r="L635" s="86"/>
      <c r="M635" s="86"/>
      <c r="N635" s="86"/>
      <c r="O635" s="86"/>
      <c r="P635" s="86"/>
      <c r="Q635" s="86"/>
      <c r="R635" s="86"/>
      <c r="S635" s="86"/>
      <c r="T635" s="86"/>
      <c r="U635" s="86"/>
      <c r="V635" s="86"/>
      <c r="W635" s="86"/>
      <c r="X635" s="86"/>
      <c r="Y635" s="86"/>
      <c r="Z635" s="86"/>
    </row>
    <row r="636" spans="1:26">
      <c r="A636" s="86"/>
      <c r="B636" s="86"/>
      <c r="C636" s="86"/>
      <c r="D636" s="86"/>
      <c r="E636" s="86"/>
      <c r="F636" s="86"/>
      <c r="G636" s="86"/>
      <c r="H636" s="86"/>
      <c r="I636" s="86"/>
      <c r="J636" s="86"/>
      <c r="K636" s="86"/>
      <c r="L636" s="86"/>
      <c r="M636" s="86"/>
      <c r="N636" s="86"/>
      <c r="O636" s="86"/>
      <c r="P636" s="86"/>
      <c r="Q636" s="86"/>
      <c r="R636" s="86"/>
      <c r="S636" s="86"/>
      <c r="T636" s="86"/>
      <c r="U636" s="86"/>
      <c r="V636" s="86"/>
      <c r="W636" s="86"/>
      <c r="X636" s="86"/>
      <c r="Y636" s="86"/>
      <c r="Z636" s="86"/>
    </row>
    <row r="637" spans="1:26">
      <c r="A637" s="86"/>
      <c r="B637" s="86"/>
      <c r="C637" s="86"/>
      <c r="D637" s="86"/>
      <c r="E637" s="86"/>
      <c r="F637" s="86"/>
      <c r="G637" s="86"/>
      <c r="H637" s="86"/>
      <c r="I637" s="86"/>
      <c r="J637" s="86"/>
      <c r="K637" s="86"/>
      <c r="L637" s="86"/>
      <c r="M637" s="86"/>
      <c r="N637" s="86"/>
      <c r="O637" s="86"/>
      <c r="P637" s="86"/>
      <c r="Q637" s="86"/>
      <c r="R637" s="86"/>
      <c r="S637" s="86"/>
      <c r="T637" s="86"/>
      <c r="U637" s="86"/>
      <c r="V637" s="86"/>
      <c r="W637" s="86"/>
      <c r="X637" s="86"/>
      <c r="Y637" s="86"/>
      <c r="Z637" s="86"/>
    </row>
    <row r="638" spans="1:26">
      <c r="A638" s="86"/>
      <c r="B638" s="86"/>
      <c r="C638" s="86"/>
      <c r="D638" s="86"/>
      <c r="E638" s="86"/>
      <c r="F638" s="86"/>
      <c r="G638" s="86"/>
      <c r="H638" s="86"/>
      <c r="I638" s="86"/>
      <c r="J638" s="86"/>
      <c r="K638" s="86"/>
      <c r="L638" s="86"/>
      <c r="M638" s="86"/>
      <c r="N638" s="86"/>
      <c r="O638" s="86"/>
      <c r="P638" s="86"/>
      <c r="Q638" s="86"/>
      <c r="R638" s="86"/>
      <c r="S638" s="86"/>
      <c r="T638" s="86"/>
      <c r="U638" s="86"/>
      <c r="V638" s="86"/>
      <c r="W638" s="86"/>
      <c r="X638" s="86"/>
      <c r="Y638" s="86"/>
      <c r="Z638" s="86"/>
    </row>
    <row r="639" spans="1:26">
      <c r="A639" s="86"/>
      <c r="B639" s="86"/>
      <c r="C639" s="86"/>
      <c r="D639" s="86"/>
      <c r="E639" s="86"/>
      <c r="F639" s="86"/>
      <c r="G639" s="86"/>
      <c r="H639" s="86"/>
      <c r="I639" s="86"/>
      <c r="J639" s="86"/>
      <c r="K639" s="86"/>
      <c r="L639" s="86"/>
      <c r="M639" s="86"/>
      <c r="N639" s="86"/>
      <c r="O639" s="86"/>
      <c r="P639" s="86"/>
      <c r="Q639" s="86"/>
      <c r="R639" s="86"/>
      <c r="S639" s="86"/>
      <c r="T639" s="86"/>
      <c r="U639" s="86"/>
      <c r="V639" s="86"/>
      <c r="W639" s="86"/>
      <c r="X639" s="86"/>
      <c r="Y639" s="86"/>
      <c r="Z639" s="86"/>
    </row>
    <row r="640" spans="1:26">
      <c r="A640" s="86"/>
      <c r="B640" s="86"/>
      <c r="C640" s="86"/>
      <c r="D640" s="86"/>
      <c r="E640" s="86"/>
      <c r="F640" s="86"/>
      <c r="G640" s="86"/>
      <c r="H640" s="86"/>
      <c r="I640" s="86"/>
      <c r="J640" s="86"/>
      <c r="K640" s="86"/>
      <c r="L640" s="86"/>
      <c r="M640" s="86"/>
      <c r="N640" s="86"/>
      <c r="O640" s="86"/>
      <c r="P640" s="86"/>
      <c r="Q640" s="86"/>
      <c r="R640" s="86"/>
      <c r="S640" s="86"/>
      <c r="T640" s="86"/>
      <c r="U640" s="86"/>
      <c r="V640" s="86"/>
      <c r="W640" s="86"/>
      <c r="X640" s="86"/>
      <c r="Y640" s="86"/>
      <c r="Z640" s="86"/>
    </row>
    <row r="641" spans="1:26">
      <c r="A641" s="86"/>
      <c r="B641" s="86"/>
      <c r="C641" s="86"/>
      <c r="D641" s="86"/>
      <c r="E641" s="86"/>
      <c r="F641" s="86"/>
      <c r="G641" s="86"/>
      <c r="H641" s="86"/>
      <c r="I641" s="86"/>
      <c r="J641" s="86"/>
      <c r="K641" s="86"/>
      <c r="L641" s="86"/>
      <c r="M641" s="86"/>
      <c r="N641" s="86"/>
      <c r="O641" s="86"/>
      <c r="P641" s="86"/>
      <c r="Q641" s="86"/>
      <c r="R641" s="86"/>
      <c r="S641" s="86"/>
      <c r="T641" s="86"/>
      <c r="U641" s="86"/>
      <c r="V641" s="86"/>
      <c r="W641" s="86"/>
      <c r="X641" s="86"/>
      <c r="Y641" s="86"/>
      <c r="Z641" s="86"/>
    </row>
    <row r="642" spans="1:26">
      <c r="A642" s="86"/>
      <c r="B642" s="86"/>
      <c r="C642" s="86"/>
      <c r="D642" s="86"/>
      <c r="E642" s="86"/>
      <c r="F642" s="86"/>
      <c r="G642" s="86"/>
      <c r="H642" s="86"/>
      <c r="I642" s="86"/>
      <c r="J642" s="86"/>
      <c r="K642" s="86"/>
      <c r="L642" s="86"/>
      <c r="M642" s="86"/>
      <c r="N642" s="86"/>
      <c r="O642" s="86"/>
      <c r="P642" s="86"/>
      <c r="Q642" s="86"/>
      <c r="R642" s="86"/>
      <c r="S642" s="86"/>
      <c r="T642" s="86"/>
      <c r="U642" s="86"/>
      <c r="V642" s="86"/>
      <c r="W642" s="86"/>
      <c r="X642" s="86"/>
      <c r="Y642" s="86"/>
      <c r="Z642" s="86"/>
    </row>
    <row r="643" spans="1:26">
      <c r="A643" s="86"/>
      <c r="B643" s="86"/>
      <c r="C643" s="86"/>
      <c r="D643" s="86"/>
      <c r="E643" s="86"/>
      <c r="F643" s="86"/>
      <c r="G643" s="86"/>
      <c r="H643" s="86"/>
      <c r="I643" s="86"/>
      <c r="J643" s="86"/>
      <c r="K643" s="86"/>
      <c r="L643" s="86"/>
      <c r="M643" s="86"/>
      <c r="N643" s="86"/>
      <c r="O643" s="86"/>
      <c r="P643" s="86"/>
      <c r="Q643" s="86"/>
      <c r="R643" s="86"/>
      <c r="S643" s="86"/>
      <c r="T643" s="86"/>
      <c r="U643" s="86"/>
      <c r="V643" s="86"/>
      <c r="W643" s="86"/>
      <c r="X643" s="86"/>
      <c r="Y643" s="86"/>
      <c r="Z643" s="86"/>
    </row>
    <row r="644" spans="1:26">
      <c r="A644" s="86"/>
      <c r="B644" s="86"/>
      <c r="C644" s="86"/>
      <c r="D644" s="86"/>
      <c r="E644" s="86"/>
      <c r="F644" s="86"/>
      <c r="G644" s="86"/>
      <c r="H644" s="86"/>
      <c r="I644" s="86"/>
      <c r="J644" s="86"/>
      <c r="K644" s="86"/>
      <c r="L644" s="86"/>
      <c r="M644" s="86"/>
      <c r="N644" s="86"/>
      <c r="O644" s="86"/>
      <c r="P644" s="86"/>
      <c r="Q644" s="86"/>
      <c r="R644" s="86"/>
      <c r="S644" s="86"/>
      <c r="T644" s="86"/>
      <c r="U644" s="86"/>
      <c r="V644" s="86"/>
      <c r="W644" s="86"/>
      <c r="X644" s="86"/>
      <c r="Y644" s="86"/>
      <c r="Z644" s="86"/>
    </row>
    <row r="645" spans="1:26">
      <c r="A645" s="86"/>
      <c r="B645" s="86"/>
      <c r="C645" s="86"/>
      <c r="D645" s="86"/>
      <c r="E645" s="86"/>
      <c r="F645" s="86"/>
      <c r="G645" s="86"/>
      <c r="H645" s="86"/>
      <c r="I645" s="86"/>
      <c r="J645" s="86"/>
      <c r="K645" s="86"/>
      <c r="L645" s="86"/>
      <c r="M645" s="86"/>
      <c r="N645" s="86"/>
      <c r="O645" s="86"/>
      <c r="P645" s="86"/>
      <c r="Q645" s="86"/>
      <c r="R645" s="86"/>
      <c r="S645" s="86"/>
      <c r="T645" s="86"/>
      <c r="U645" s="86"/>
      <c r="V645" s="86"/>
      <c r="W645" s="86"/>
      <c r="X645" s="86"/>
      <c r="Y645" s="86"/>
      <c r="Z645" s="86"/>
    </row>
    <row r="646" spans="1:26">
      <c r="A646" s="86"/>
      <c r="B646" s="86"/>
      <c r="C646" s="86"/>
      <c r="D646" s="86"/>
      <c r="E646" s="86"/>
      <c r="F646" s="86"/>
      <c r="G646" s="86"/>
      <c r="H646" s="86"/>
      <c r="I646" s="86"/>
      <c r="J646" s="86"/>
      <c r="K646" s="86"/>
      <c r="L646" s="86"/>
      <c r="M646" s="86"/>
      <c r="N646" s="86"/>
      <c r="O646" s="86"/>
      <c r="P646" s="86"/>
      <c r="Q646" s="86"/>
      <c r="R646" s="86"/>
      <c r="S646" s="86"/>
      <c r="T646" s="86"/>
      <c r="U646" s="86"/>
      <c r="V646" s="86"/>
      <c r="W646" s="86"/>
      <c r="X646" s="86"/>
      <c r="Y646" s="86"/>
      <c r="Z646" s="86"/>
    </row>
    <row r="647" spans="1:26">
      <c r="A647" s="86"/>
      <c r="B647" s="86"/>
      <c r="C647" s="86"/>
      <c r="D647" s="86"/>
      <c r="E647" s="86"/>
      <c r="F647" s="86"/>
      <c r="G647" s="86"/>
      <c r="H647" s="86"/>
      <c r="I647" s="86"/>
      <c r="J647" s="86"/>
      <c r="K647" s="86"/>
      <c r="L647" s="86"/>
      <c r="M647" s="86"/>
      <c r="N647" s="86"/>
      <c r="O647" s="86"/>
      <c r="P647" s="86"/>
      <c r="Q647" s="86"/>
      <c r="R647" s="86"/>
      <c r="S647" s="86"/>
      <c r="T647" s="86"/>
      <c r="U647" s="86"/>
      <c r="V647" s="86"/>
      <c r="W647" s="86"/>
      <c r="X647" s="86"/>
      <c r="Y647" s="86"/>
      <c r="Z647" s="86"/>
    </row>
    <row r="648" spans="1:26">
      <c r="A648" s="86"/>
      <c r="B648" s="86"/>
      <c r="C648" s="86"/>
      <c r="D648" s="86"/>
      <c r="E648" s="86"/>
      <c r="F648" s="86"/>
      <c r="G648" s="86"/>
      <c r="H648" s="86"/>
      <c r="I648" s="86"/>
      <c r="J648" s="86"/>
      <c r="K648" s="86"/>
      <c r="L648" s="86"/>
      <c r="M648" s="86"/>
      <c r="N648" s="86"/>
      <c r="O648" s="86"/>
      <c r="P648" s="86"/>
      <c r="Q648" s="86"/>
      <c r="R648" s="86"/>
      <c r="S648" s="86"/>
      <c r="T648" s="86"/>
      <c r="U648" s="86"/>
      <c r="V648" s="86"/>
      <c r="W648" s="86"/>
      <c r="X648" s="86"/>
      <c r="Y648" s="86"/>
      <c r="Z648" s="86"/>
    </row>
    <row r="649" spans="1:26">
      <c r="A649" s="86"/>
      <c r="B649" s="86"/>
      <c r="C649" s="86"/>
      <c r="D649" s="86"/>
      <c r="E649" s="86"/>
      <c r="F649" s="86"/>
      <c r="G649" s="86"/>
      <c r="H649" s="86"/>
      <c r="I649" s="86"/>
      <c r="J649" s="86"/>
      <c r="K649" s="86"/>
      <c r="L649" s="86"/>
      <c r="M649" s="86"/>
      <c r="N649" s="86"/>
      <c r="O649" s="86"/>
      <c r="P649" s="86"/>
      <c r="Q649" s="86"/>
      <c r="R649" s="86"/>
      <c r="S649" s="86"/>
      <c r="T649" s="86"/>
      <c r="U649" s="86"/>
      <c r="V649" s="86"/>
      <c r="W649" s="86"/>
      <c r="X649" s="86"/>
      <c r="Y649" s="86"/>
      <c r="Z649" s="86"/>
    </row>
    <row r="650" spans="1:26">
      <c r="A650" s="86"/>
      <c r="B650" s="86"/>
      <c r="C650" s="86"/>
      <c r="D650" s="86"/>
      <c r="E650" s="86"/>
      <c r="F650" s="86"/>
      <c r="G650" s="86"/>
      <c r="H650" s="86"/>
      <c r="I650" s="86"/>
      <c r="J650" s="86"/>
      <c r="K650" s="86"/>
      <c r="L650" s="86"/>
      <c r="M650" s="86"/>
      <c r="N650" s="86"/>
      <c r="O650" s="86"/>
      <c r="P650" s="86"/>
      <c r="Q650" s="86"/>
      <c r="R650" s="86"/>
      <c r="S650" s="86"/>
      <c r="T650" s="86"/>
      <c r="U650" s="86"/>
      <c r="V650" s="86"/>
      <c r="W650" s="86"/>
      <c r="X650" s="86"/>
      <c r="Y650" s="86"/>
      <c r="Z650" s="86"/>
    </row>
    <row r="651" spans="1:26">
      <c r="A651" s="86"/>
      <c r="B651" s="86"/>
      <c r="C651" s="86"/>
      <c r="D651" s="86"/>
      <c r="E651" s="86"/>
      <c r="F651" s="86"/>
      <c r="G651" s="86"/>
      <c r="H651" s="86"/>
      <c r="I651" s="86"/>
      <c r="J651" s="86"/>
      <c r="K651" s="86"/>
      <c r="L651" s="86"/>
      <c r="M651" s="86"/>
      <c r="N651" s="86"/>
      <c r="O651" s="86"/>
      <c r="P651" s="86"/>
      <c r="Q651" s="86"/>
      <c r="R651" s="86"/>
      <c r="S651" s="86"/>
      <c r="T651" s="86"/>
      <c r="U651" s="86"/>
      <c r="V651" s="86"/>
      <c r="W651" s="86"/>
      <c r="X651" s="86"/>
      <c r="Y651" s="86"/>
      <c r="Z651" s="86"/>
    </row>
    <row r="652" spans="1:26">
      <c r="A652" s="86"/>
      <c r="B652" s="86"/>
      <c r="C652" s="86"/>
      <c r="D652" s="86"/>
      <c r="E652" s="86"/>
      <c r="F652" s="86"/>
      <c r="G652" s="86"/>
      <c r="H652" s="86"/>
      <c r="I652" s="86"/>
      <c r="J652" s="86"/>
      <c r="K652" s="86"/>
      <c r="L652" s="86"/>
      <c r="M652" s="86"/>
      <c r="N652" s="86"/>
      <c r="O652" s="86"/>
      <c r="P652" s="86"/>
      <c r="Q652" s="86"/>
      <c r="R652" s="86"/>
      <c r="S652" s="86"/>
      <c r="T652" s="86"/>
      <c r="U652" s="86"/>
      <c r="V652" s="86"/>
      <c r="W652" s="86"/>
      <c r="X652" s="86"/>
      <c r="Y652" s="86"/>
      <c r="Z652" s="86"/>
    </row>
    <row r="653" spans="1:26">
      <c r="A653" s="86"/>
      <c r="B653" s="86"/>
      <c r="C653" s="86"/>
      <c r="D653" s="86"/>
      <c r="E653" s="86"/>
      <c r="F653" s="86"/>
      <c r="G653" s="86"/>
      <c r="H653" s="86"/>
      <c r="I653" s="86"/>
      <c r="J653" s="86"/>
      <c r="K653" s="86"/>
      <c r="L653" s="86"/>
      <c r="M653" s="86"/>
      <c r="N653" s="86"/>
      <c r="O653" s="86"/>
      <c r="P653" s="86"/>
      <c r="Q653" s="86"/>
      <c r="R653" s="86"/>
      <c r="S653" s="86"/>
      <c r="T653" s="86"/>
      <c r="U653" s="86"/>
      <c r="V653" s="86"/>
      <c r="W653" s="86"/>
      <c r="X653" s="86"/>
      <c r="Y653" s="86"/>
      <c r="Z653" s="86"/>
    </row>
    <row r="654" spans="1:26">
      <c r="A654" s="86"/>
      <c r="B654" s="86"/>
      <c r="C654" s="86"/>
      <c r="D654" s="86"/>
      <c r="E654" s="86"/>
      <c r="F654" s="86"/>
      <c r="G654" s="86"/>
      <c r="H654" s="86"/>
      <c r="I654" s="86"/>
      <c r="J654" s="86"/>
      <c r="K654" s="86"/>
      <c r="L654" s="86"/>
      <c r="M654" s="86"/>
      <c r="N654" s="86"/>
      <c r="O654" s="86"/>
      <c r="P654" s="86"/>
      <c r="Q654" s="86"/>
      <c r="R654" s="86"/>
      <c r="S654" s="86"/>
      <c r="T654" s="86"/>
      <c r="U654" s="86"/>
      <c r="V654" s="86"/>
      <c r="W654" s="86"/>
      <c r="X654" s="86"/>
      <c r="Y654" s="86"/>
      <c r="Z654" s="86"/>
    </row>
    <row r="655" spans="1:26">
      <c r="A655" s="86"/>
      <c r="B655" s="86"/>
      <c r="C655" s="86"/>
      <c r="D655" s="86"/>
      <c r="E655" s="86"/>
      <c r="F655" s="86"/>
      <c r="G655" s="86"/>
      <c r="H655" s="86"/>
      <c r="I655" s="86"/>
      <c r="J655" s="86"/>
      <c r="K655" s="86"/>
      <c r="L655" s="86"/>
      <c r="M655" s="86"/>
      <c r="N655" s="86"/>
      <c r="O655" s="86"/>
      <c r="P655" s="86"/>
      <c r="Q655" s="86"/>
      <c r="R655" s="86"/>
      <c r="S655" s="86"/>
      <c r="T655" s="86"/>
      <c r="U655" s="86"/>
      <c r="V655" s="86"/>
      <c r="W655" s="86"/>
      <c r="X655" s="86"/>
      <c r="Y655" s="86"/>
      <c r="Z655" s="86"/>
    </row>
    <row r="656" spans="1:26">
      <c r="A656" s="86"/>
      <c r="B656" s="86"/>
      <c r="C656" s="86"/>
      <c r="D656" s="86"/>
      <c r="E656" s="86"/>
      <c r="F656" s="86"/>
      <c r="G656" s="86"/>
      <c r="H656" s="86"/>
      <c r="I656" s="86"/>
      <c r="J656" s="86"/>
      <c r="K656" s="86"/>
      <c r="L656" s="86"/>
      <c r="M656" s="86"/>
      <c r="N656" s="86"/>
      <c r="O656" s="86"/>
      <c r="P656" s="86"/>
      <c r="Q656" s="86"/>
      <c r="R656" s="86"/>
      <c r="S656" s="86"/>
      <c r="T656" s="86"/>
      <c r="U656" s="86"/>
      <c r="V656" s="86"/>
      <c r="W656" s="86"/>
      <c r="X656" s="86"/>
      <c r="Y656" s="86"/>
      <c r="Z656" s="86"/>
    </row>
    <row r="657" spans="1:26">
      <c r="A657" s="86"/>
      <c r="B657" s="86"/>
      <c r="C657" s="86"/>
      <c r="D657" s="86"/>
      <c r="E657" s="86"/>
      <c r="F657" s="86"/>
      <c r="G657" s="86"/>
      <c r="H657" s="86"/>
      <c r="I657" s="86"/>
      <c r="J657" s="86"/>
      <c r="K657" s="86"/>
      <c r="L657" s="86"/>
      <c r="M657" s="86"/>
      <c r="N657" s="86"/>
      <c r="O657" s="86"/>
      <c r="P657" s="86"/>
      <c r="Q657" s="86"/>
      <c r="R657" s="86"/>
      <c r="S657" s="86"/>
      <c r="T657" s="86"/>
      <c r="U657" s="86"/>
      <c r="V657" s="86"/>
      <c r="W657" s="86"/>
      <c r="X657" s="86"/>
      <c r="Y657" s="86"/>
      <c r="Z657" s="86"/>
    </row>
    <row r="658" spans="1:26">
      <c r="A658" s="86"/>
      <c r="B658" s="86"/>
      <c r="C658" s="86"/>
      <c r="D658" s="86"/>
      <c r="E658" s="86"/>
      <c r="F658" s="86"/>
      <c r="G658" s="86"/>
      <c r="H658" s="86"/>
      <c r="I658" s="86"/>
      <c r="J658" s="86"/>
      <c r="K658" s="86"/>
      <c r="L658" s="86"/>
      <c r="M658" s="86"/>
      <c r="N658" s="86"/>
      <c r="O658" s="86"/>
      <c r="P658" s="86"/>
      <c r="Q658" s="86"/>
      <c r="R658" s="86"/>
      <c r="S658" s="86"/>
      <c r="T658" s="86"/>
      <c r="U658" s="86"/>
      <c r="V658" s="86"/>
      <c r="W658" s="86"/>
      <c r="X658" s="86"/>
      <c r="Y658" s="86"/>
      <c r="Z658" s="86"/>
    </row>
    <row r="659" spans="1:26">
      <c r="A659" s="86"/>
      <c r="B659" s="86"/>
      <c r="C659" s="86"/>
      <c r="D659" s="86"/>
      <c r="E659" s="86"/>
      <c r="F659" s="86"/>
      <c r="G659" s="86"/>
      <c r="H659" s="86"/>
      <c r="I659" s="86"/>
      <c r="J659" s="86"/>
      <c r="K659" s="86"/>
      <c r="L659" s="86"/>
      <c r="M659" s="86"/>
      <c r="N659" s="86"/>
      <c r="O659" s="86"/>
      <c r="P659" s="86"/>
      <c r="Q659" s="86"/>
      <c r="R659" s="86"/>
      <c r="S659" s="86"/>
      <c r="T659" s="86"/>
      <c r="U659" s="86"/>
      <c r="V659" s="86"/>
      <c r="W659" s="86"/>
      <c r="X659" s="86"/>
      <c r="Y659" s="86"/>
      <c r="Z659" s="86"/>
    </row>
    <row r="660" spans="1:26">
      <c r="A660" s="86"/>
      <c r="B660" s="86"/>
      <c r="C660" s="86"/>
      <c r="D660" s="86"/>
      <c r="E660" s="86"/>
      <c r="F660" s="86"/>
      <c r="G660" s="86"/>
      <c r="H660" s="86"/>
      <c r="I660" s="86"/>
      <c r="J660" s="86"/>
      <c r="K660" s="86"/>
      <c r="L660" s="86"/>
      <c r="M660" s="86"/>
      <c r="N660" s="86"/>
      <c r="O660" s="86"/>
      <c r="P660" s="86"/>
      <c r="Q660" s="86"/>
      <c r="R660" s="86"/>
      <c r="S660" s="86"/>
      <c r="T660" s="86"/>
      <c r="U660" s="86"/>
      <c r="V660" s="86"/>
      <c r="W660" s="86"/>
      <c r="X660" s="86"/>
      <c r="Y660" s="86"/>
      <c r="Z660" s="86"/>
    </row>
    <row r="661" spans="1:26">
      <c r="A661" s="86"/>
      <c r="B661" s="86"/>
      <c r="C661" s="86"/>
      <c r="D661" s="86"/>
      <c r="E661" s="86"/>
      <c r="F661" s="86"/>
      <c r="G661" s="86"/>
      <c r="H661" s="86"/>
      <c r="I661" s="86"/>
      <c r="J661" s="86"/>
      <c r="K661" s="86"/>
      <c r="L661" s="86"/>
      <c r="M661" s="86"/>
      <c r="N661" s="86"/>
      <c r="O661" s="86"/>
      <c r="P661" s="86"/>
      <c r="Q661" s="86"/>
      <c r="R661" s="86"/>
      <c r="S661" s="86"/>
      <c r="T661" s="86"/>
      <c r="U661" s="86"/>
      <c r="V661" s="86"/>
      <c r="W661" s="86"/>
      <c r="X661" s="86"/>
      <c r="Y661" s="86"/>
      <c r="Z661" s="86"/>
    </row>
    <row r="662" spans="1:26">
      <c r="A662" s="86"/>
      <c r="B662" s="86"/>
      <c r="C662" s="86"/>
      <c r="D662" s="86"/>
      <c r="E662" s="86"/>
      <c r="F662" s="86"/>
      <c r="G662" s="86"/>
      <c r="H662" s="86"/>
      <c r="I662" s="86"/>
      <c r="J662" s="86"/>
      <c r="K662" s="86"/>
      <c r="L662" s="86"/>
      <c r="M662" s="86"/>
      <c r="N662" s="86"/>
      <c r="O662" s="86"/>
      <c r="P662" s="86"/>
      <c r="Q662" s="86"/>
      <c r="R662" s="86"/>
      <c r="S662" s="86"/>
      <c r="T662" s="86"/>
      <c r="U662" s="86"/>
      <c r="V662" s="86"/>
      <c r="W662" s="86"/>
      <c r="X662" s="86"/>
      <c r="Y662" s="86"/>
      <c r="Z662" s="86"/>
    </row>
    <row r="663" spans="1:26">
      <c r="A663" s="86"/>
      <c r="B663" s="86"/>
      <c r="C663" s="86"/>
      <c r="D663" s="86"/>
      <c r="E663" s="86"/>
      <c r="F663" s="86"/>
      <c r="G663" s="86"/>
      <c r="H663" s="86"/>
      <c r="I663" s="86"/>
      <c r="J663" s="86"/>
      <c r="K663" s="86"/>
      <c r="L663" s="86"/>
      <c r="M663" s="86"/>
      <c r="N663" s="86"/>
      <c r="O663" s="86"/>
      <c r="P663" s="86"/>
      <c r="Q663" s="86"/>
      <c r="R663" s="86"/>
      <c r="S663" s="86"/>
      <c r="T663" s="86"/>
      <c r="U663" s="86"/>
      <c r="V663" s="86"/>
      <c r="W663" s="86"/>
      <c r="X663" s="86"/>
      <c r="Y663" s="86"/>
      <c r="Z663" s="86"/>
    </row>
    <row r="664" spans="1:26">
      <c r="A664" s="86"/>
      <c r="B664" s="86"/>
      <c r="C664" s="86"/>
      <c r="D664" s="86"/>
      <c r="E664" s="86"/>
      <c r="F664" s="86"/>
      <c r="G664" s="86"/>
      <c r="H664" s="86"/>
      <c r="I664" s="86"/>
      <c r="J664" s="86"/>
      <c r="K664" s="86"/>
      <c r="L664" s="86"/>
      <c r="M664" s="86"/>
      <c r="N664" s="86"/>
      <c r="O664" s="86"/>
      <c r="P664" s="86"/>
      <c r="Q664" s="86"/>
      <c r="R664" s="86"/>
      <c r="S664" s="86"/>
      <c r="T664" s="86"/>
      <c r="U664" s="86"/>
      <c r="V664" s="86"/>
      <c r="W664" s="86"/>
      <c r="X664" s="86"/>
      <c r="Y664" s="86"/>
      <c r="Z664" s="86"/>
    </row>
    <row r="665" spans="1:26">
      <c r="A665" s="86"/>
      <c r="B665" s="86"/>
      <c r="C665" s="86"/>
      <c r="D665" s="86"/>
      <c r="E665" s="86"/>
      <c r="F665" s="86"/>
      <c r="G665" s="86"/>
      <c r="H665" s="86"/>
      <c r="I665" s="86"/>
      <c r="J665" s="86"/>
      <c r="K665" s="86"/>
      <c r="L665" s="86"/>
      <c r="M665" s="86"/>
      <c r="N665" s="86"/>
      <c r="O665" s="86"/>
      <c r="P665" s="86"/>
      <c r="Q665" s="86"/>
      <c r="R665" s="86"/>
      <c r="S665" s="86"/>
      <c r="T665" s="86"/>
      <c r="U665" s="86"/>
      <c r="V665" s="86"/>
      <c r="W665" s="86"/>
      <c r="X665" s="86"/>
      <c r="Y665" s="86"/>
      <c r="Z665" s="86"/>
    </row>
    <row r="666" spans="1:26">
      <c r="A666" s="86"/>
      <c r="B666" s="86"/>
      <c r="C666" s="86"/>
      <c r="D666" s="86"/>
      <c r="E666" s="86"/>
      <c r="F666" s="86"/>
      <c r="G666" s="86"/>
      <c r="H666" s="86"/>
      <c r="I666" s="86"/>
      <c r="J666" s="86"/>
      <c r="K666" s="86"/>
      <c r="L666" s="86"/>
      <c r="M666" s="86"/>
      <c r="N666" s="86"/>
      <c r="O666" s="86"/>
      <c r="P666" s="86"/>
      <c r="Q666" s="86"/>
      <c r="R666" s="86"/>
      <c r="S666" s="86"/>
      <c r="T666" s="86"/>
      <c r="U666" s="86"/>
      <c r="V666" s="86"/>
      <c r="W666" s="86"/>
      <c r="X666" s="86"/>
      <c r="Y666" s="86"/>
      <c r="Z666" s="86"/>
    </row>
    <row r="667" spans="1:26">
      <c r="A667" s="86"/>
      <c r="B667" s="86"/>
      <c r="C667" s="86"/>
      <c r="D667" s="86"/>
      <c r="E667" s="86"/>
      <c r="F667" s="86"/>
      <c r="G667" s="86"/>
      <c r="H667" s="86"/>
      <c r="I667" s="86"/>
      <c r="J667" s="86"/>
      <c r="K667" s="86"/>
      <c r="L667" s="86"/>
      <c r="M667" s="86"/>
      <c r="N667" s="86"/>
      <c r="O667" s="86"/>
      <c r="P667" s="86"/>
      <c r="Q667" s="86"/>
      <c r="R667" s="86"/>
      <c r="S667" s="86"/>
      <c r="T667" s="86"/>
      <c r="U667" s="86"/>
      <c r="V667" s="86"/>
      <c r="W667" s="86"/>
      <c r="X667" s="86"/>
      <c r="Y667" s="86"/>
      <c r="Z667" s="86"/>
    </row>
    <row r="668" spans="1:26">
      <c r="A668" s="86"/>
      <c r="B668" s="86"/>
      <c r="C668" s="86"/>
      <c r="D668" s="86"/>
      <c r="E668" s="86"/>
      <c r="F668" s="86"/>
      <c r="G668" s="86"/>
      <c r="H668" s="86"/>
      <c r="I668" s="86"/>
      <c r="J668" s="86"/>
      <c r="K668" s="86"/>
      <c r="L668" s="86"/>
      <c r="M668" s="86"/>
      <c r="N668" s="86"/>
      <c r="O668" s="86"/>
      <c r="P668" s="86"/>
      <c r="Q668" s="86"/>
      <c r="R668" s="86"/>
      <c r="S668" s="86"/>
      <c r="T668" s="86"/>
      <c r="U668" s="86"/>
      <c r="V668" s="86"/>
      <c r="W668" s="86"/>
      <c r="X668" s="86"/>
      <c r="Y668" s="86"/>
      <c r="Z668" s="86"/>
    </row>
    <row r="669" spans="1:26">
      <c r="A669" s="86"/>
      <c r="B669" s="86"/>
      <c r="C669" s="86"/>
      <c r="D669" s="86"/>
      <c r="E669" s="86"/>
      <c r="F669" s="86"/>
      <c r="G669" s="86"/>
      <c r="H669" s="86"/>
      <c r="I669" s="86"/>
      <c r="J669" s="86"/>
      <c r="K669" s="86"/>
      <c r="L669" s="86"/>
      <c r="M669" s="86"/>
      <c r="N669" s="86"/>
      <c r="O669" s="86"/>
      <c r="P669" s="86"/>
      <c r="Q669" s="86"/>
      <c r="R669" s="86"/>
      <c r="S669" s="86"/>
      <c r="T669" s="86"/>
      <c r="U669" s="86"/>
      <c r="V669" s="86"/>
      <c r="W669" s="86"/>
      <c r="X669" s="86"/>
      <c r="Y669" s="86"/>
      <c r="Z669" s="86"/>
    </row>
    <row r="670" spans="1:26">
      <c r="A670" s="86"/>
      <c r="B670" s="86"/>
      <c r="C670" s="86"/>
      <c r="D670" s="86"/>
      <c r="E670" s="86"/>
      <c r="F670" s="86"/>
      <c r="G670" s="86"/>
      <c r="H670" s="86"/>
      <c r="I670" s="86"/>
      <c r="J670" s="86"/>
      <c r="K670" s="86"/>
      <c r="L670" s="86"/>
      <c r="M670" s="86"/>
      <c r="N670" s="86"/>
      <c r="O670" s="86"/>
      <c r="P670" s="86"/>
      <c r="Q670" s="86"/>
      <c r="R670" s="86"/>
      <c r="S670" s="86"/>
      <c r="T670" s="86"/>
      <c r="U670" s="86"/>
      <c r="V670" s="86"/>
      <c r="W670" s="86"/>
      <c r="X670" s="86"/>
      <c r="Y670" s="86"/>
      <c r="Z670" s="86"/>
    </row>
    <row r="671" spans="1:26">
      <c r="A671" s="86"/>
      <c r="B671" s="86"/>
      <c r="C671" s="86"/>
      <c r="D671" s="86"/>
      <c r="E671" s="86"/>
      <c r="F671" s="86"/>
      <c r="G671" s="86"/>
      <c r="H671" s="86"/>
      <c r="I671" s="86"/>
      <c r="J671" s="86"/>
      <c r="K671" s="86"/>
      <c r="L671" s="86"/>
      <c r="M671" s="86"/>
      <c r="N671" s="86"/>
      <c r="O671" s="86"/>
      <c r="P671" s="86"/>
      <c r="Q671" s="86"/>
      <c r="R671" s="86"/>
      <c r="S671" s="86"/>
      <c r="T671" s="86"/>
      <c r="U671" s="86"/>
      <c r="V671" s="86"/>
      <c r="W671" s="86"/>
      <c r="X671" s="86"/>
      <c r="Y671" s="86"/>
      <c r="Z671" s="86"/>
    </row>
    <row r="672" spans="1:26">
      <c r="A672" s="86"/>
      <c r="B672" s="86"/>
      <c r="C672" s="86"/>
      <c r="D672" s="86"/>
      <c r="E672" s="86"/>
      <c r="F672" s="86"/>
      <c r="G672" s="86"/>
      <c r="H672" s="86"/>
      <c r="I672" s="86"/>
      <c r="J672" s="86"/>
      <c r="K672" s="86"/>
      <c r="L672" s="86"/>
      <c r="M672" s="86"/>
      <c r="N672" s="86"/>
      <c r="O672" s="86"/>
      <c r="P672" s="86"/>
      <c r="Q672" s="86"/>
      <c r="R672" s="86"/>
      <c r="S672" s="86"/>
      <c r="T672" s="86"/>
      <c r="U672" s="86"/>
      <c r="V672" s="86"/>
      <c r="W672" s="86"/>
      <c r="X672" s="86"/>
      <c r="Y672" s="86"/>
      <c r="Z672" s="86"/>
    </row>
    <row r="673" spans="1:26">
      <c r="A673" s="86"/>
      <c r="B673" s="86"/>
      <c r="C673" s="86"/>
      <c r="D673" s="86"/>
      <c r="E673" s="86"/>
      <c r="F673" s="86"/>
      <c r="G673" s="86"/>
      <c r="H673" s="86"/>
      <c r="I673" s="86"/>
      <c r="J673" s="86"/>
      <c r="K673" s="86"/>
      <c r="L673" s="86"/>
      <c r="M673" s="86"/>
      <c r="N673" s="86"/>
      <c r="O673" s="86"/>
      <c r="P673" s="86"/>
      <c r="Q673" s="86"/>
      <c r="R673" s="86"/>
      <c r="S673" s="86"/>
      <c r="T673" s="86"/>
      <c r="U673" s="86"/>
      <c r="V673" s="86"/>
      <c r="W673" s="86"/>
      <c r="X673" s="86"/>
      <c r="Y673" s="86"/>
      <c r="Z673" s="86"/>
    </row>
    <row r="674" spans="1:26">
      <c r="A674" s="86"/>
      <c r="B674" s="86"/>
      <c r="C674" s="86"/>
      <c r="D674" s="86"/>
      <c r="E674" s="86"/>
      <c r="F674" s="86"/>
      <c r="G674" s="86"/>
      <c r="H674" s="86"/>
      <c r="I674" s="86"/>
      <c r="J674" s="86"/>
      <c r="K674" s="86"/>
      <c r="L674" s="86"/>
      <c r="M674" s="86"/>
      <c r="N674" s="86"/>
      <c r="O674" s="86"/>
      <c r="P674" s="86"/>
      <c r="Q674" s="86"/>
      <c r="R674" s="86"/>
      <c r="S674" s="86"/>
      <c r="T674" s="86"/>
      <c r="U674" s="86"/>
      <c r="V674" s="86"/>
      <c r="W674" s="86"/>
      <c r="X674" s="86"/>
      <c r="Y674" s="86"/>
      <c r="Z674" s="86"/>
    </row>
    <row r="675" spans="1:26">
      <c r="A675" s="86"/>
      <c r="B675" s="86"/>
      <c r="C675" s="86"/>
      <c r="D675" s="86"/>
      <c r="E675" s="86"/>
      <c r="F675" s="86"/>
      <c r="G675" s="86"/>
      <c r="H675" s="86"/>
      <c r="I675" s="86"/>
      <c r="J675" s="86"/>
      <c r="K675" s="86"/>
      <c r="L675" s="86"/>
      <c r="M675" s="86"/>
      <c r="N675" s="86"/>
      <c r="O675" s="86"/>
      <c r="P675" s="86"/>
      <c r="Q675" s="86"/>
      <c r="R675" s="86"/>
      <c r="S675" s="86"/>
      <c r="T675" s="86"/>
      <c r="U675" s="86"/>
      <c r="V675" s="86"/>
      <c r="W675" s="86"/>
      <c r="X675" s="86"/>
      <c r="Y675" s="86"/>
      <c r="Z675" s="86"/>
    </row>
    <row r="676" spans="1:26">
      <c r="A676" s="86"/>
      <c r="B676" s="86"/>
      <c r="C676" s="86"/>
      <c r="D676" s="86"/>
      <c r="E676" s="86"/>
      <c r="F676" s="86"/>
      <c r="G676" s="86"/>
      <c r="H676" s="86"/>
      <c r="I676" s="86"/>
      <c r="J676" s="86"/>
      <c r="K676" s="86"/>
      <c r="L676" s="86"/>
      <c r="M676" s="86"/>
      <c r="N676" s="86"/>
      <c r="O676" s="86"/>
      <c r="P676" s="86"/>
      <c r="Q676" s="86"/>
      <c r="R676" s="86"/>
      <c r="S676" s="86"/>
      <c r="T676" s="86"/>
      <c r="U676" s="86"/>
      <c r="V676" s="86"/>
      <c r="W676" s="86"/>
      <c r="X676" s="86"/>
      <c r="Y676" s="86"/>
      <c r="Z676" s="86"/>
    </row>
    <row r="677" spans="1:26">
      <c r="A677" s="86"/>
      <c r="B677" s="86"/>
      <c r="C677" s="86"/>
      <c r="D677" s="86"/>
      <c r="E677" s="86"/>
      <c r="F677" s="86"/>
      <c r="G677" s="86"/>
      <c r="H677" s="86"/>
      <c r="I677" s="86"/>
      <c r="J677" s="86"/>
      <c r="K677" s="86"/>
      <c r="L677" s="86"/>
      <c r="M677" s="86"/>
      <c r="N677" s="86"/>
      <c r="O677" s="86"/>
      <c r="P677" s="86"/>
      <c r="Q677" s="86"/>
      <c r="R677" s="86"/>
      <c r="S677" s="86"/>
      <c r="T677" s="86"/>
      <c r="U677" s="86"/>
      <c r="V677" s="86"/>
      <c r="W677" s="86"/>
      <c r="X677" s="86"/>
      <c r="Y677" s="86"/>
      <c r="Z677" s="86"/>
    </row>
    <row r="678" spans="1:26">
      <c r="A678" s="86"/>
      <c r="B678" s="86"/>
      <c r="C678" s="86"/>
      <c r="D678" s="86"/>
      <c r="E678" s="86"/>
      <c r="F678" s="86"/>
      <c r="G678" s="86"/>
      <c r="H678" s="86"/>
      <c r="I678" s="86"/>
      <c r="J678" s="86"/>
      <c r="K678" s="86"/>
      <c r="L678" s="86"/>
      <c r="M678" s="86"/>
      <c r="N678" s="86"/>
      <c r="O678" s="86"/>
      <c r="P678" s="86"/>
      <c r="Q678" s="86"/>
      <c r="R678" s="86"/>
      <c r="S678" s="86"/>
      <c r="T678" s="86"/>
      <c r="U678" s="86"/>
      <c r="V678" s="86"/>
      <c r="W678" s="86"/>
      <c r="X678" s="86"/>
      <c r="Y678" s="86"/>
      <c r="Z678" s="86"/>
    </row>
    <row r="679" spans="1:26">
      <c r="A679" s="86"/>
      <c r="B679" s="86"/>
      <c r="C679" s="86"/>
      <c r="D679" s="86"/>
      <c r="E679" s="86"/>
      <c r="F679" s="86"/>
      <c r="G679" s="86"/>
      <c r="H679" s="86"/>
      <c r="I679" s="86"/>
      <c r="J679" s="86"/>
      <c r="K679" s="86"/>
      <c r="L679" s="86"/>
      <c r="M679" s="86"/>
      <c r="N679" s="86"/>
      <c r="O679" s="86"/>
      <c r="P679" s="86"/>
      <c r="Q679" s="86"/>
      <c r="R679" s="86"/>
      <c r="S679" s="86"/>
      <c r="T679" s="86"/>
      <c r="U679" s="86"/>
      <c r="V679" s="86"/>
      <c r="W679" s="86"/>
      <c r="X679" s="86"/>
      <c r="Y679" s="86"/>
      <c r="Z679" s="86"/>
    </row>
    <row r="680" spans="1:26">
      <c r="A680" s="86"/>
      <c r="B680" s="86"/>
      <c r="C680" s="86"/>
      <c r="D680" s="86"/>
      <c r="E680" s="86"/>
      <c r="F680" s="86"/>
      <c r="G680" s="86"/>
      <c r="H680" s="86"/>
      <c r="I680" s="86"/>
      <c r="J680" s="86"/>
      <c r="K680" s="86"/>
      <c r="L680" s="86"/>
      <c r="M680" s="86"/>
      <c r="N680" s="86"/>
      <c r="O680" s="86"/>
      <c r="P680" s="86"/>
      <c r="Q680" s="86"/>
      <c r="R680" s="86"/>
      <c r="S680" s="86"/>
      <c r="T680" s="86"/>
      <c r="U680" s="86"/>
      <c r="V680" s="86"/>
      <c r="W680" s="86"/>
      <c r="X680" s="86"/>
      <c r="Y680" s="86"/>
      <c r="Z680" s="86"/>
    </row>
    <row r="681" spans="1:26">
      <c r="A681" s="86"/>
      <c r="B681" s="86"/>
      <c r="C681" s="86"/>
      <c r="D681" s="86"/>
      <c r="E681" s="86"/>
      <c r="F681" s="86"/>
      <c r="G681" s="86"/>
      <c r="H681" s="86"/>
      <c r="I681" s="86"/>
      <c r="J681" s="86"/>
      <c r="K681" s="86"/>
      <c r="L681" s="86"/>
      <c r="M681" s="86"/>
      <c r="N681" s="86"/>
      <c r="O681" s="86"/>
      <c r="P681" s="86"/>
      <c r="Q681" s="86"/>
      <c r="R681" s="86"/>
      <c r="S681" s="86"/>
      <c r="T681" s="86"/>
      <c r="U681" s="86"/>
      <c r="V681" s="86"/>
      <c r="W681" s="86"/>
      <c r="X681" s="86"/>
      <c r="Y681" s="86"/>
      <c r="Z681" s="86"/>
    </row>
    <row r="682" spans="1:26">
      <c r="A682" s="86"/>
      <c r="B682" s="86"/>
      <c r="C682" s="86"/>
      <c r="D682" s="86"/>
      <c r="E682" s="86"/>
      <c r="F682" s="86"/>
      <c r="G682" s="86"/>
      <c r="H682" s="86"/>
      <c r="I682" s="86"/>
      <c r="J682" s="86"/>
      <c r="K682" s="86"/>
      <c r="L682" s="86"/>
      <c r="M682" s="86"/>
      <c r="N682" s="86"/>
      <c r="O682" s="86"/>
      <c r="P682" s="86"/>
      <c r="Q682" s="86"/>
      <c r="R682" s="86"/>
      <c r="S682" s="86"/>
      <c r="T682" s="86"/>
      <c r="U682" s="86"/>
      <c r="V682" s="86"/>
      <c r="W682" s="86"/>
      <c r="X682" s="86"/>
      <c r="Y682" s="86"/>
      <c r="Z682" s="86"/>
    </row>
    <row r="683" spans="1:26">
      <c r="A683" s="86"/>
      <c r="B683" s="86"/>
      <c r="C683" s="86"/>
      <c r="D683" s="86"/>
      <c r="E683" s="86"/>
      <c r="F683" s="86"/>
      <c r="G683" s="86"/>
      <c r="H683" s="86"/>
      <c r="I683" s="86"/>
      <c r="J683" s="86"/>
      <c r="K683" s="86"/>
      <c r="L683" s="86"/>
      <c r="M683" s="86"/>
      <c r="N683" s="86"/>
      <c r="O683" s="86"/>
      <c r="P683" s="86"/>
      <c r="Q683" s="86"/>
      <c r="R683" s="86"/>
      <c r="S683" s="86"/>
      <c r="T683" s="86"/>
      <c r="U683" s="86"/>
      <c r="V683" s="86"/>
      <c r="W683" s="86"/>
      <c r="X683" s="86"/>
      <c r="Y683" s="86"/>
      <c r="Z683" s="86"/>
    </row>
    <row r="684" spans="1:26">
      <c r="A684" s="86"/>
      <c r="B684" s="86"/>
      <c r="C684" s="86"/>
      <c r="D684" s="86"/>
      <c r="E684" s="86"/>
      <c r="F684" s="86"/>
      <c r="G684" s="86"/>
      <c r="H684" s="86"/>
      <c r="I684" s="86"/>
      <c r="J684" s="86"/>
      <c r="K684" s="86"/>
      <c r="L684" s="86"/>
      <c r="M684" s="86"/>
      <c r="N684" s="86"/>
      <c r="O684" s="86"/>
      <c r="P684" s="86"/>
      <c r="Q684" s="86"/>
      <c r="R684" s="86"/>
      <c r="S684" s="86"/>
      <c r="T684" s="86"/>
      <c r="U684" s="86"/>
      <c r="V684" s="86"/>
      <c r="W684" s="86"/>
      <c r="X684" s="86"/>
      <c r="Y684" s="86"/>
      <c r="Z684" s="86"/>
    </row>
    <row r="685" spans="1:26">
      <c r="A685" s="86"/>
      <c r="B685" s="86"/>
      <c r="C685" s="86"/>
      <c r="D685" s="86"/>
      <c r="E685" s="86"/>
      <c r="F685" s="86"/>
      <c r="G685" s="86"/>
      <c r="H685" s="86"/>
      <c r="I685" s="86"/>
      <c r="J685" s="86"/>
      <c r="K685" s="86"/>
      <c r="L685" s="86"/>
      <c r="M685" s="86"/>
      <c r="N685" s="86"/>
      <c r="O685" s="86"/>
      <c r="P685" s="86"/>
      <c r="Q685" s="86"/>
      <c r="R685" s="86"/>
      <c r="S685" s="86"/>
      <c r="T685" s="86"/>
      <c r="U685" s="86"/>
      <c r="V685" s="86"/>
      <c r="W685" s="86"/>
      <c r="X685" s="86"/>
      <c r="Y685" s="86"/>
      <c r="Z685" s="86"/>
    </row>
    <row r="686" spans="1:26">
      <c r="A686" s="86"/>
      <c r="B686" s="86"/>
      <c r="C686" s="86"/>
      <c r="D686" s="86"/>
      <c r="E686" s="86"/>
      <c r="F686" s="86"/>
      <c r="G686" s="86"/>
      <c r="H686" s="86"/>
      <c r="I686" s="86"/>
      <c r="J686" s="86"/>
      <c r="K686" s="86"/>
      <c r="L686" s="86"/>
      <c r="M686" s="86"/>
      <c r="N686" s="86"/>
      <c r="O686" s="86"/>
      <c r="P686" s="86"/>
      <c r="Q686" s="86"/>
      <c r="R686" s="86"/>
      <c r="S686" s="86"/>
      <c r="T686" s="86"/>
      <c r="U686" s="86"/>
      <c r="V686" s="86"/>
      <c r="W686" s="86"/>
      <c r="X686" s="86"/>
      <c r="Y686" s="86"/>
      <c r="Z686" s="86"/>
    </row>
    <row r="687" spans="1:26">
      <c r="A687" s="86"/>
      <c r="B687" s="86"/>
      <c r="C687" s="86"/>
      <c r="D687" s="86"/>
      <c r="E687" s="86"/>
      <c r="F687" s="86"/>
      <c r="G687" s="86"/>
      <c r="H687" s="86"/>
      <c r="I687" s="86"/>
      <c r="J687" s="86"/>
      <c r="K687" s="86"/>
      <c r="L687" s="86"/>
      <c r="M687" s="86"/>
      <c r="N687" s="86"/>
      <c r="O687" s="86"/>
      <c r="P687" s="86"/>
      <c r="Q687" s="86"/>
      <c r="R687" s="86"/>
      <c r="S687" s="86"/>
      <c r="T687" s="86"/>
      <c r="U687" s="86"/>
      <c r="V687" s="86"/>
      <c r="W687" s="86"/>
      <c r="X687" s="86"/>
      <c r="Y687" s="86"/>
      <c r="Z687" s="86"/>
    </row>
    <row r="688" spans="1:26">
      <c r="A688" s="86"/>
      <c r="B688" s="86"/>
      <c r="C688" s="86"/>
      <c r="D688" s="86"/>
      <c r="E688" s="86"/>
      <c r="F688" s="86"/>
      <c r="G688" s="86"/>
      <c r="H688" s="86"/>
      <c r="I688" s="86"/>
      <c r="J688" s="86"/>
      <c r="K688" s="86"/>
      <c r="L688" s="86"/>
      <c r="M688" s="86"/>
      <c r="N688" s="86"/>
      <c r="O688" s="86"/>
      <c r="P688" s="86"/>
      <c r="Q688" s="86"/>
      <c r="R688" s="86"/>
      <c r="S688" s="86"/>
      <c r="T688" s="86"/>
      <c r="U688" s="86"/>
      <c r="V688" s="86"/>
      <c r="W688" s="86"/>
      <c r="X688" s="86"/>
      <c r="Y688" s="86"/>
      <c r="Z688" s="86"/>
    </row>
    <row r="689" spans="1:26">
      <c r="A689" s="86"/>
      <c r="B689" s="86"/>
      <c r="C689" s="86"/>
      <c r="D689" s="86"/>
      <c r="E689" s="86"/>
      <c r="F689" s="86"/>
      <c r="G689" s="86"/>
      <c r="H689" s="86"/>
      <c r="I689" s="86"/>
      <c r="J689" s="86"/>
      <c r="K689" s="86"/>
      <c r="L689" s="86"/>
      <c r="M689" s="86"/>
      <c r="N689" s="86"/>
      <c r="O689" s="86"/>
      <c r="P689" s="86"/>
      <c r="Q689" s="86"/>
      <c r="R689" s="86"/>
      <c r="S689" s="86"/>
      <c r="T689" s="86"/>
      <c r="U689" s="86"/>
      <c r="V689" s="86"/>
      <c r="W689" s="86"/>
      <c r="X689" s="86"/>
      <c r="Y689" s="86"/>
      <c r="Z689" s="86"/>
    </row>
    <row r="690" spans="1:26">
      <c r="A690" s="86"/>
      <c r="B690" s="86"/>
      <c r="C690" s="86"/>
      <c r="D690" s="86"/>
      <c r="E690" s="86"/>
      <c r="F690" s="86"/>
      <c r="G690" s="86"/>
      <c r="H690" s="86"/>
      <c r="I690" s="86"/>
      <c r="J690" s="86"/>
      <c r="K690" s="86"/>
      <c r="L690" s="86"/>
      <c r="M690" s="86"/>
      <c r="N690" s="86"/>
      <c r="O690" s="86"/>
      <c r="P690" s="86"/>
      <c r="Q690" s="86"/>
      <c r="R690" s="86"/>
      <c r="S690" s="86"/>
      <c r="T690" s="86"/>
      <c r="U690" s="86"/>
      <c r="V690" s="86"/>
      <c r="W690" s="86"/>
      <c r="X690" s="86"/>
      <c r="Y690" s="86"/>
      <c r="Z690" s="86"/>
    </row>
    <row r="691" spans="1:26">
      <c r="A691" s="86"/>
      <c r="B691" s="86"/>
      <c r="C691" s="86"/>
      <c r="D691" s="86"/>
      <c r="E691" s="86"/>
      <c r="F691" s="86"/>
      <c r="G691" s="86"/>
      <c r="H691" s="86"/>
      <c r="I691" s="86"/>
      <c r="J691" s="86"/>
      <c r="K691" s="86"/>
      <c r="L691" s="86"/>
      <c r="M691" s="86"/>
      <c r="N691" s="86"/>
      <c r="O691" s="86"/>
      <c r="P691" s="86"/>
      <c r="Q691" s="86"/>
      <c r="R691" s="86"/>
      <c r="S691" s="86"/>
      <c r="T691" s="86"/>
      <c r="U691" s="86"/>
      <c r="V691" s="86"/>
      <c r="W691" s="86"/>
      <c r="X691" s="86"/>
      <c r="Y691" s="86"/>
      <c r="Z691" s="86"/>
    </row>
    <row r="692" spans="1:26">
      <c r="A692" s="86"/>
      <c r="B692" s="86"/>
      <c r="C692" s="86"/>
      <c r="D692" s="86"/>
      <c r="E692" s="86"/>
      <c r="F692" s="86"/>
      <c r="G692" s="86"/>
      <c r="H692" s="86"/>
      <c r="I692" s="86"/>
      <c r="J692" s="86"/>
      <c r="K692" s="86"/>
      <c r="L692" s="86"/>
      <c r="M692" s="86"/>
      <c r="N692" s="86"/>
      <c r="O692" s="86"/>
      <c r="P692" s="86"/>
      <c r="Q692" s="86"/>
      <c r="R692" s="86"/>
      <c r="S692" s="86"/>
      <c r="T692" s="86"/>
      <c r="U692" s="86"/>
      <c r="V692" s="86"/>
      <c r="W692" s="86"/>
      <c r="X692" s="86"/>
      <c r="Y692" s="86"/>
      <c r="Z692" s="86"/>
    </row>
    <row r="693" spans="1:26">
      <c r="A693" s="86"/>
      <c r="B693" s="86"/>
      <c r="C693" s="86"/>
      <c r="D693" s="86"/>
      <c r="E693" s="86"/>
      <c r="F693" s="86"/>
      <c r="G693" s="86"/>
      <c r="H693" s="86"/>
      <c r="I693" s="86"/>
      <c r="J693" s="86"/>
      <c r="K693" s="86"/>
      <c r="L693" s="86"/>
      <c r="M693" s="86"/>
      <c r="N693" s="86"/>
      <c r="O693" s="86"/>
      <c r="P693" s="86"/>
      <c r="Q693" s="86"/>
      <c r="R693" s="86"/>
      <c r="S693" s="86"/>
      <c r="T693" s="86"/>
      <c r="U693" s="86"/>
      <c r="V693" s="86"/>
      <c r="W693" s="86"/>
      <c r="X693" s="86"/>
      <c r="Y693" s="86"/>
      <c r="Z693" s="86"/>
    </row>
    <row r="694" spans="1:26">
      <c r="A694" s="86"/>
      <c r="B694" s="86"/>
      <c r="C694" s="86"/>
      <c r="D694" s="86"/>
      <c r="E694" s="86"/>
      <c r="F694" s="86"/>
      <c r="G694" s="86"/>
      <c r="H694" s="86"/>
      <c r="I694" s="86"/>
      <c r="J694" s="86"/>
      <c r="K694" s="86"/>
      <c r="L694" s="86"/>
      <c r="M694" s="86"/>
      <c r="N694" s="86"/>
      <c r="O694" s="86"/>
      <c r="P694" s="86"/>
      <c r="Q694" s="86"/>
      <c r="R694" s="86"/>
      <c r="S694" s="86"/>
      <c r="T694" s="86"/>
      <c r="U694" s="86"/>
      <c r="V694" s="86"/>
      <c r="W694" s="86"/>
      <c r="X694" s="86"/>
      <c r="Y694" s="86"/>
      <c r="Z694" s="86"/>
    </row>
    <row r="695" spans="1:26">
      <c r="A695" s="86"/>
      <c r="B695" s="86"/>
      <c r="C695" s="86"/>
      <c r="D695" s="86"/>
      <c r="E695" s="86"/>
      <c r="F695" s="86"/>
      <c r="G695" s="86"/>
      <c r="H695" s="86"/>
      <c r="I695" s="86"/>
      <c r="J695" s="86"/>
      <c r="K695" s="86"/>
      <c r="L695" s="86"/>
      <c r="M695" s="86"/>
      <c r="N695" s="86"/>
      <c r="O695" s="86"/>
      <c r="P695" s="86"/>
      <c r="Q695" s="86"/>
      <c r="R695" s="86"/>
      <c r="S695" s="86"/>
      <c r="T695" s="86"/>
      <c r="U695" s="86"/>
      <c r="V695" s="86"/>
      <c r="W695" s="86"/>
      <c r="X695" s="86"/>
      <c r="Y695" s="86"/>
      <c r="Z695" s="86"/>
    </row>
    <row r="696" spans="1:26">
      <c r="A696" s="86"/>
      <c r="B696" s="86"/>
      <c r="C696" s="86"/>
      <c r="D696" s="86"/>
      <c r="E696" s="86"/>
      <c r="F696" s="86"/>
      <c r="G696" s="86"/>
      <c r="H696" s="86"/>
      <c r="I696" s="86"/>
      <c r="J696" s="86"/>
      <c r="K696" s="86"/>
      <c r="L696" s="86"/>
      <c r="M696" s="86"/>
      <c r="N696" s="86"/>
      <c r="O696" s="86"/>
      <c r="P696" s="86"/>
      <c r="Q696" s="86"/>
      <c r="R696" s="86"/>
      <c r="S696" s="86"/>
      <c r="T696" s="86"/>
      <c r="U696" s="86"/>
      <c r="V696" s="86"/>
      <c r="W696" s="86"/>
      <c r="X696" s="86"/>
      <c r="Y696" s="86"/>
      <c r="Z696" s="86"/>
    </row>
    <row r="697" spans="1:26">
      <c r="A697" s="86"/>
      <c r="B697" s="86"/>
      <c r="C697" s="86"/>
      <c r="D697" s="86"/>
      <c r="E697" s="86"/>
      <c r="F697" s="86"/>
      <c r="G697" s="86"/>
      <c r="H697" s="86"/>
      <c r="I697" s="86"/>
      <c r="J697" s="86"/>
      <c r="K697" s="86"/>
      <c r="L697" s="86"/>
      <c r="M697" s="86"/>
      <c r="N697" s="86"/>
      <c r="O697" s="86"/>
      <c r="P697" s="86"/>
      <c r="Q697" s="86"/>
      <c r="R697" s="86"/>
      <c r="S697" s="86"/>
      <c r="T697" s="86"/>
      <c r="U697" s="86"/>
      <c r="V697" s="86"/>
      <c r="W697" s="86"/>
      <c r="X697" s="86"/>
      <c r="Y697" s="86"/>
      <c r="Z697" s="86"/>
    </row>
    <row r="698" spans="1:26">
      <c r="A698" s="86"/>
      <c r="B698" s="86"/>
      <c r="C698" s="86"/>
      <c r="D698" s="86"/>
      <c r="E698" s="86"/>
      <c r="F698" s="86"/>
      <c r="G698" s="86"/>
      <c r="H698" s="86"/>
      <c r="I698" s="86"/>
      <c r="J698" s="86"/>
      <c r="K698" s="86"/>
      <c r="L698" s="86"/>
      <c r="M698" s="86"/>
      <c r="N698" s="86"/>
      <c r="O698" s="86"/>
      <c r="P698" s="86"/>
      <c r="Q698" s="86"/>
      <c r="R698" s="86"/>
      <c r="S698" s="86"/>
      <c r="T698" s="86"/>
      <c r="U698" s="86"/>
      <c r="V698" s="86"/>
      <c r="W698" s="86"/>
      <c r="X698" s="86"/>
      <c r="Y698" s="86"/>
      <c r="Z698" s="86"/>
    </row>
    <row r="699" spans="1:26">
      <c r="A699" s="86"/>
      <c r="B699" s="86"/>
      <c r="C699" s="86"/>
      <c r="D699" s="86"/>
      <c r="E699" s="86"/>
      <c r="F699" s="86"/>
      <c r="G699" s="86"/>
      <c r="H699" s="86"/>
      <c r="I699" s="86"/>
      <c r="J699" s="86"/>
      <c r="K699" s="86"/>
      <c r="L699" s="86"/>
      <c r="M699" s="86"/>
      <c r="N699" s="86"/>
      <c r="O699" s="86"/>
      <c r="P699" s="86"/>
      <c r="Q699" s="86"/>
      <c r="R699" s="86"/>
      <c r="S699" s="86"/>
      <c r="T699" s="86"/>
      <c r="U699" s="86"/>
      <c r="V699" s="86"/>
      <c r="W699" s="86"/>
      <c r="X699" s="86"/>
      <c r="Y699" s="86"/>
      <c r="Z699" s="86"/>
    </row>
    <row r="700" spans="1:26">
      <c r="A700" s="86"/>
      <c r="B700" s="86"/>
      <c r="C700" s="86"/>
      <c r="D700" s="86"/>
      <c r="E700" s="86"/>
      <c r="F700" s="86"/>
      <c r="G700" s="86"/>
      <c r="H700" s="86"/>
      <c r="I700" s="86"/>
      <c r="J700" s="86"/>
      <c r="K700" s="86"/>
      <c r="L700" s="86"/>
      <c r="M700" s="86"/>
      <c r="N700" s="86"/>
      <c r="O700" s="86"/>
      <c r="P700" s="86"/>
      <c r="Q700" s="86"/>
      <c r="R700" s="86"/>
      <c r="S700" s="86"/>
      <c r="T700" s="86"/>
      <c r="U700" s="86"/>
      <c r="V700" s="86"/>
      <c r="W700" s="86"/>
      <c r="X700" s="86"/>
      <c r="Y700" s="86"/>
      <c r="Z700" s="86"/>
    </row>
    <row r="701" spans="1:26">
      <c r="A701" s="86"/>
      <c r="B701" s="86"/>
      <c r="C701" s="86"/>
      <c r="D701" s="86"/>
      <c r="E701" s="86"/>
      <c r="F701" s="86"/>
      <c r="G701" s="86"/>
      <c r="H701" s="86"/>
      <c r="I701" s="86"/>
      <c r="J701" s="86"/>
      <c r="K701" s="86"/>
      <c r="L701" s="86"/>
      <c r="M701" s="86"/>
      <c r="N701" s="86"/>
      <c r="O701" s="86"/>
      <c r="P701" s="86"/>
      <c r="Q701" s="86"/>
      <c r="R701" s="86"/>
      <c r="S701" s="86"/>
      <c r="T701" s="86"/>
      <c r="U701" s="86"/>
      <c r="V701" s="86"/>
      <c r="W701" s="86"/>
      <c r="X701" s="86"/>
      <c r="Y701" s="86"/>
      <c r="Z701" s="86"/>
    </row>
    <row r="702" spans="1:26">
      <c r="A702" s="86"/>
      <c r="B702" s="86"/>
      <c r="C702" s="86"/>
      <c r="D702" s="86"/>
      <c r="E702" s="86"/>
      <c r="F702" s="86"/>
      <c r="G702" s="86"/>
      <c r="H702" s="86"/>
      <c r="I702" s="86"/>
      <c r="J702" s="86"/>
      <c r="K702" s="86"/>
      <c r="L702" s="86"/>
      <c r="M702" s="86"/>
      <c r="N702" s="86"/>
      <c r="O702" s="86"/>
      <c r="P702" s="86"/>
      <c r="Q702" s="86"/>
      <c r="R702" s="86"/>
      <c r="S702" s="86"/>
      <c r="T702" s="86"/>
      <c r="U702" s="86"/>
      <c r="V702" s="86"/>
      <c r="W702" s="86"/>
      <c r="X702" s="86"/>
      <c r="Y702" s="86"/>
      <c r="Z702" s="86"/>
    </row>
    <row r="703" spans="1:26">
      <c r="A703" s="86"/>
      <c r="B703" s="86"/>
      <c r="C703" s="86"/>
      <c r="D703" s="86"/>
      <c r="E703" s="86"/>
      <c r="F703" s="86"/>
      <c r="G703" s="86"/>
      <c r="H703" s="86"/>
      <c r="I703" s="86"/>
      <c r="J703" s="86"/>
      <c r="K703" s="86"/>
      <c r="L703" s="86"/>
      <c r="M703" s="86"/>
      <c r="N703" s="86"/>
      <c r="O703" s="86"/>
      <c r="P703" s="86"/>
      <c r="Q703" s="86"/>
      <c r="R703" s="86"/>
      <c r="S703" s="86"/>
      <c r="T703" s="86"/>
      <c r="U703" s="86"/>
      <c r="V703" s="86"/>
      <c r="W703" s="86"/>
      <c r="X703" s="86"/>
      <c r="Y703" s="86"/>
      <c r="Z703" s="86"/>
    </row>
    <row r="704" spans="1:26">
      <c r="A704" s="86"/>
      <c r="B704" s="86"/>
      <c r="C704" s="86"/>
      <c r="D704" s="86"/>
      <c r="E704" s="86"/>
      <c r="F704" s="86"/>
      <c r="G704" s="86"/>
      <c r="H704" s="86"/>
      <c r="I704" s="86"/>
      <c r="J704" s="86"/>
      <c r="K704" s="86"/>
      <c r="L704" s="86"/>
      <c r="M704" s="86"/>
      <c r="N704" s="86"/>
      <c r="O704" s="86"/>
      <c r="P704" s="86"/>
      <c r="Q704" s="86"/>
      <c r="R704" s="86"/>
      <c r="S704" s="86"/>
      <c r="T704" s="86"/>
      <c r="U704" s="86"/>
      <c r="V704" s="86"/>
      <c r="W704" s="86"/>
      <c r="X704" s="86"/>
      <c r="Y704" s="86"/>
      <c r="Z704" s="86"/>
    </row>
    <row r="705" spans="1:26">
      <c r="A705" s="86"/>
      <c r="B705" s="86"/>
      <c r="C705" s="86"/>
      <c r="D705" s="86"/>
      <c r="E705" s="86"/>
      <c r="F705" s="86"/>
      <c r="G705" s="86"/>
      <c r="H705" s="86"/>
      <c r="I705" s="86"/>
      <c r="J705" s="86"/>
      <c r="K705" s="86"/>
      <c r="L705" s="86"/>
      <c r="M705" s="86"/>
      <c r="N705" s="86"/>
      <c r="O705" s="86"/>
      <c r="P705" s="86"/>
      <c r="Q705" s="86"/>
      <c r="R705" s="86"/>
      <c r="S705" s="86"/>
      <c r="T705" s="86"/>
      <c r="U705" s="86"/>
      <c r="V705" s="86"/>
      <c r="W705" s="86"/>
      <c r="X705" s="86"/>
      <c r="Y705" s="86"/>
      <c r="Z705" s="86"/>
    </row>
    <row r="706" spans="1:26">
      <c r="A706" s="86"/>
      <c r="B706" s="86"/>
      <c r="C706" s="86"/>
      <c r="D706" s="86"/>
      <c r="E706" s="86"/>
      <c r="F706" s="86"/>
      <c r="G706" s="86"/>
      <c r="H706" s="86"/>
      <c r="I706" s="86"/>
      <c r="J706" s="86"/>
      <c r="K706" s="86"/>
      <c r="L706" s="86"/>
      <c r="M706" s="86"/>
      <c r="N706" s="86"/>
      <c r="O706" s="86"/>
      <c r="P706" s="86"/>
      <c r="Q706" s="86"/>
      <c r="R706" s="86"/>
      <c r="S706" s="86"/>
      <c r="T706" s="86"/>
      <c r="U706" s="86"/>
      <c r="V706" s="86"/>
      <c r="W706" s="86"/>
      <c r="X706" s="86"/>
      <c r="Y706" s="86"/>
      <c r="Z706" s="86"/>
    </row>
    <row r="707" spans="1:26">
      <c r="A707" s="86"/>
      <c r="B707" s="86"/>
      <c r="C707" s="86"/>
      <c r="D707" s="86"/>
      <c r="E707" s="86"/>
      <c r="F707" s="86"/>
      <c r="G707" s="86"/>
      <c r="H707" s="86"/>
      <c r="I707" s="86"/>
      <c r="J707" s="86"/>
      <c r="K707" s="86"/>
      <c r="L707" s="86"/>
      <c r="M707" s="86"/>
      <c r="N707" s="86"/>
      <c r="O707" s="86"/>
      <c r="P707" s="86"/>
      <c r="Q707" s="86"/>
      <c r="R707" s="86"/>
      <c r="S707" s="86"/>
      <c r="T707" s="86"/>
      <c r="U707" s="86"/>
      <c r="V707" s="86"/>
      <c r="W707" s="86"/>
      <c r="X707" s="86"/>
      <c r="Y707" s="86"/>
      <c r="Z707" s="86"/>
    </row>
    <row r="708" spans="1:26">
      <c r="A708" s="86"/>
      <c r="B708" s="86"/>
      <c r="C708" s="86"/>
      <c r="D708" s="86"/>
      <c r="E708" s="86"/>
      <c r="F708" s="86"/>
      <c r="G708" s="86"/>
      <c r="H708" s="86"/>
      <c r="I708" s="86"/>
      <c r="J708" s="86"/>
      <c r="K708" s="86"/>
      <c r="L708" s="86"/>
      <c r="M708" s="86"/>
      <c r="N708" s="86"/>
      <c r="O708" s="86"/>
      <c r="P708" s="86"/>
      <c r="Q708" s="86"/>
      <c r="R708" s="86"/>
      <c r="S708" s="86"/>
      <c r="T708" s="86"/>
      <c r="U708" s="86"/>
      <c r="V708" s="86"/>
      <c r="W708" s="86"/>
      <c r="X708" s="86"/>
      <c r="Y708" s="86"/>
      <c r="Z708" s="86"/>
    </row>
    <row r="709" spans="1:26">
      <c r="A709" s="86"/>
      <c r="B709" s="86"/>
      <c r="C709" s="86"/>
      <c r="D709" s="86"/>
      <c r="E709" s="86"/>
      <c r="F709" s="86"/>
      <c r="G709" s="86"/>
      <c r="H709" s="86"/>
      <c r="I709" s="86"/>
      <c r="J709" s="86"/>
      <c r="K709" s="86"/>
      <c r="L709" s="86"/>
      <c r="M709" s="86"/>
      <c r="N709" s="86"/>
      <c r="O709" s="86"/>
      <c r="P709" s="86"/>
      <c r="Q709" s="86"/>
      <c r="R709" s="86"/>
      <c r="S709" s="86"/>
      <c r="T709" s="86"/>
      <c r="U709" s="86"/>
      <c r="V709" s="86"/>
      <c r="W709" s="86"/>
      <c r="X709" s="86"/>
      <c r="Y709" s="86"/>
      <c r="Z709" s="86"/>
    </row>
    <row r="710" spans="1:26">
      <c r="A710" s="86"/>
      <c r="B710" s="86"/>
      <c r="C710" s="86"/>
      <c r="D710" s="86"/>
      <c r="E710" s="86"/>
      <c r="F710" s="86"/>
      <c r="G710" s="86"/>
      <c r="H710" s="86"/>
      <c r="I710" s="86"/>
      <c r="J710" s="86"/>
      <c r="K710" s="86"/>
      <c r="L710" s="86"/>
      <c r="M710" s="86"/>
      <c r="N710" s="86"/>
      <c r="O710" s="86"/>
      <c r="P710" s="86"/>
      <c r="Q710" s="86"/>
      <c r="R710" s="86"/>
      <c r="S710" s="86"/>
      <c r="T710" s="86"/>
      <c r="U710" s="86"/>
      <c r="V710" s="86"/>
      <c r="W710" s="86"/>
      <c r="X710" s="86"/>
      <c r="Y710" s="86"/>
      <c r="Z710" s="86"/>
    </row>
    <row r="711" spans="1:26">
      <c r="A711" s="86"/>
      <c r="B711" s="86"/>
      <c r="C711" s="86"/>
      <c r="D711" s="86"/>
      <c r="E711" s="86"/>
      <c r="F711" s="86"/>
      <c r="G711" s="86"/>
      <c r="H711" s="86"/>
      <c r="I711" s="86"/>
      <c r="J711" s="86"/>
      <c r="K711" s="86"/>
      <c r="L711" s="86"/>
      <c r="M711" s="86"/>
      <c r="N711" s="86"/>
      <c r="O711" s="86"/>
      <c r="P711" s="86"/>
      <c r="Q711" s="86"/>
      <c r="R711" s="86"/>
      <c r="S711" s="86"/>
      <c r="T711" s="86"/>
      <c r="U711" s="86"/>
      <c r="V711" s="86"/>
      <c r="W711" s="86"/>
      <c r="X711" s="86"/>
      <c r="Y711" s="86"/>
      <c r="Z711" s="86"/>
    </row>
    <row r="712" spans="1:26">
      <c r="A712" s="86"/>
      <c r="B712" s="86"/>
      <c r="C712" s="86"/>
      <c r="D712" s="86"/>
      <c r="E712" s="86"/>
      <c r="F712" s="86"/>
      <c r="G712" s="86"/>
      <c r="H712" s="86"/>
      <c r="I712" s="86"/>
      <c r="J712" s="86"/>
      <c r="K712" s="86"/>
      <c r="L712" s="86"/>
      <c r="M712" s="86"/>
      <c r="N712" s="86"/>
      <c r="O712" s="86"/>
      <c r="P712" s="86"/>
      <c r="Q712" s="86"/>
      <c r="R712" s="86"/>
      <c r="S712" s="86"/>
      <c r="T712" s="86"/>
      <c r="U712" s="86"/>
      <c r="V712" s="86"/>
      <c r="W712" s="86"/>
      <c r="X712" s="86"/>
      <c r="Y712" s="86"/>
      <c r="Z712" s="86"/>
    </row>
    <row r="713" spans="1:26">
      <c r="A713" s="86"/>
      <c r="B713" s="86"/>
      <c r="C713" s="86"/>
      <c r="D713" s="86"/>
      <c r="E713" s="86"/>
      <c r="F713" s="86"/>
      <c r="G713" s="86"/>
      <c r="H713" s="86"/>
      <c r="I713" s="86"/>
      <c r="J713" s="86"/>
      <c r="K713" s="86"/>
      <c r="L713" s="86"/>
      <c r="M713" s="86"/>
      <c r="N713" s="86"/>
      <c r="O713" s="86"/>
      <c r="P713" s="86"/>
      <c r="Q713" s="86"/>
      <c r="R713" s="86"/>
      <c r="S713" s="86"/>
      <c r="T713" s="86"/>
      <c r="U713" s="86"/>
      <c r="V713" s="86"/>
      <c r="W713" s="86"/>
      <c r="X713" s="86"/>
      <c r="Y713" s="86"/>
      <c r="Z713" s="86"/>
    </row>
    <row r="714" spans="1:26">
      <c r="A714" s="86"/>
      <c r="B714" s="86"/>
      <c r="C714" s="86"/>
      <c r="D714" s="86"/>
      <c r="E714" s="86"/>
      <c r="F714" s="86"/>
      <c r="G714" s="86"/>
      <c r="H714" s="86"/>
      <c r="I714" s="86"/>
      <c r="J714" s="86"/>
      <c r="K714" s="86"/>
      <c r="L714" s="86"/>
      <c r="M714" s="86"/>
      <c r="N714" s="86"/>
      <c r="O714" s="86"/>
      <c r="P714" s="86"/>
      <c r="Q714" s="86"/>
      <c r="R714" s="86"/>
      <c r="S714" s="86"/>
      <c r="T714" s="86"/>
      <c r="U714" s="86"/>
      <c r="V714" s="86"/>
      <c r="W714" s="86"/>
      <c r="X714" s="86"/>
      <c r="Y714" s="86"/>
      <c r="Z714" s="86"/>
    </row>
    <row r="715" spans="1:26">
      <c r="A715" s="86"/>
      <c r="B715" s="86"/>
      <c r="C715" s="86"/>
      <c r="D715" s="86"/>
      <c r="E715" s="86"/>
      <c r="F715" s="86"/>
      <c r="G715" s="86"/>
      <c r="H715" s="86"/>
      <c r="I715" s="86"/>
      <c r="J715" s="86"/>
      <c r="K715" s="86"/>
      <c r="L715" s="86"/>
      <c r="M715" s="86"/>
      <c r="N715" s="86"/>
      <c r="O715" s="86"/>
      <c r="P715" s="86"/>
      <c r="Q715" s="86"/>
      <c r="R715" s="86"/>
      <c r="S715" s="86"/>
      <c r="T715" s="86"/>
      <c r="U715" s="86"/>
      <c r="V715" s="86"/>
      <c r="W715" s="86"/>
      <c r="X715" s="86"/>
      <c r="Y715" s="86"/>
      <c r="Z715" s="86"/>
    </row>
    <row r="716" spans="1:26">
      <c r="A716" s="86"/>
      <c r="B716" s="86"/>
      <c r="C716" s="86"/>
      <c r="D716" s="86"/>
      <c r="E716" s="86"/>
      <c r="F716" s="86"/>
      <c r="G716" s="86"/>
      <c r="H716" s="86"/>
      <c r="I716" s="86"/>
      <c r="J716" s="86"/>
      <c r="K716" s="86"/>
      <c r="L716" s="86"/>
      <c r="M716" s="86"/>
      <c r="N716" s="86"/>
      <c r="O716" s="86"/>
      <c r="P716" s="86"/>
      <c r="Q716" s="86"/>
      <c r="R716" s="86"/>
      <c r="S716" s="86"/>
      <c r="T716" s="86"/>
      <c r="U716" s="86"/>
      <c r="V716" s="86"/>
      <c r="W716" s="86"/>
      <c r="X716" s="86"/>
      <c r="Y716" s="86"/>
      <c r="Z716" s="86"/>
    </row>
    <row r="717" spans="1:26">
      <c r="A717" s="86"/>
      <c r="B717" s="86"/>
      <c r="C717" s="86"/>
      <c r="D717" s="86"/>
      <c r="E717" s="86"/>
      <c r="F717" s="86"/>
      <c r="G717" s="86"/>
      <c r="H717" s="86"/>
      <c r="I717" s="86"/>
      <c r="J717" s="86"/>
      <c r="K717" s="86"/>
      <c r="L717" s="86"/>
      <c r="M717" s="86"/>
      <c r="N717" s="86"/>
      <c r="O717" s="86"/>
      <c r="P717" s="86"/>
      <c r="Q717" s="86"/>
      <c r="R717" s="86"/>
      <c r="S717" s="86"/>
      <c r="T717" s="86"/>
      <c r="U717" s="86"/>
      <c r="V717" s="86"/>
      <c r="W717" s="86"/>
      <c r="X717" s="86"/>
      <c r="Y717" s="86"/>
      <c r="Z717" s="86"/>
    </row>
    <row r="718" spans="1:26">
      <c r="A718" s="86"/>
      <c r="B718" s="86"/>
      <c r="C718" s="86"/>
      <c r="D718" s="86"/>
      <c r="E718" s="86"/>
      <c r="F718" s="86"/>
      <c r="G718" s="86"/>
      <c r="H718" s="86"/>
      <c r="I718" s="86"/>
      <c r="J718" s="86"/>
      <c r="K718" s="86"/>
      <c r="L718" s="86"/>
      <c r="M718" s="86"/>
      <c r="N718" s="86"/>
      <c r="O718" s="86"/>
      <c r="P718" s="86"/>
      <c r="Q718" s="86"/>
      <c r="R718" s="86"/>
      <c r="S718" s="86"/>
      <c r="T718" s="86"/>
      <c r="U718" s="86"/>
      <c r="V718" s="86"/>
      <c r="W718" s="86"/>
      <c r="X718" s="86"/>
      <c r="Y718" s="86"/>
      <c r="Z718" s="86"/>
    </row>
    <row r="719" spans="1:26">
      <c r="A719" s="86"/>
      <c r="B719" s="86"/>
      <c r="C719" s="86"/>
      <c r="D719" s="86"/>
      <c r="E719" s="86"/>
      <c r="F719" s="86"/>
      <c r="G719" s="86"/>
      <c r="H719" s="86"/>
      <c r="I719" s="86"/>
      <c r="J719" s="86"/>
      <c r="K719" s="86"/>
      <c r="L719" s="86"/>
      <c r="M719" s="86"/>
      <c r="N719" s="86"/>
      <c r="O719" s="86"/>
      <c r="P719" s="86"/>
      <c r="Q719" s="86"/>
      <c r="R719" s="86"/>
      <c r="S719" s="86"/>
      <c r="T719" s="86"/>
      <c r="U719" s="86"/>
      <c r="V719" s="86"/>
      <c r="W719" s="86"/>
      <c r="X719" s="86"/>
      <c r="Y719" s="86"/>
      <c r="Z719" s="86"/>
    </row>
    <row r="720" spans="1:26">
      <c r="A720" s="86"/>
      <c r="B720" s="86"/>
      <c r="C720" s="86"/>
      <c r="D720" s="86"/>
      <c r="E720" s="86"/>
      <c r="F720" s="86"/>
      <c r="G720" s="86"/>
      <c r="H720" s="86"/>
      <c r="I720" s="86"/>
      <c r="J720" s="86"/>
      <c r="K720" s="86"/>
      <c r="L720" s="86"/>
      <c r="M720" s="86"/>
      <c r="N720" s="86"/>
      <c r="O720" s="86"/>
      <c r="P720" s="86"/>
      <c r="Q720" s="86"/>
      <c r="R720" s="86"/>
      <c r="S720" s="86"/>
      <c r="T720" s="86"/>
      <c r="U720" s="86"/>
      <c r="V720" s="86"/>
      <c r="W720" s="86"/>
      <c r="X720" s="86"/>
      <c r="Y720" s="86"/>
      <c r="Z720" s="86"/>
    </row>
    <row r="721" spans="1:26">
      <c r="A721" s="86"/>
      <c r="B721" s="86"/>
      <c r="C721" s="86"/>
      <c r="D721" s="86"/>
      <c r="E721" s="86"/>
      <c r="F721" s="86"/>
      <c r="G721" s="86"/>
      <c r="H721" s="86"/>
      <c r="I721" s="86"/>
      <c r="J721" s="86"/>
      <c r="K721" s="86"/>
      <c r="L721" s="86"/>
      <c r="M721" s="86"/>
      <c r="N721" s="86"/>
      <c r="O721" s="86"/>
      <c r="P721" s="86"/>
      <c r="Q721" s="86"/>
      <c r="R721" s="86"/>
      <c r="S721" s="86"/>
      <c r="T721" s="86"/>
      <c r="U721" s="86"/>
      <c r="V721" s="86"/>
      <c r="W721" s="86"/>
      <c r="X721" s="86"/>
      <c r="Y721" s="86"/>
      <c r="Z721" s="86"/>
    </row>
    <row r="722" spans="1:26">
      <c r="A722" s="86"/>
      <c r="B722" s="86"/>
      <c r="C722" s="86"/>
      <c r="D722" s="86"/>
      <c r="E722" s="86"/>
      <c r="F722" s="86"/>
      <c r="G722" s="86"/>
      <c r="H722" s="86"/>
      <c r="I722" s="86"/>
      <c r="J722" s="86"/>
      <c r="K722" s="86"/>
      <c r="L722" s="86"/>
      <c r="M722" s="86"/>
      <c r="N722" s="86"/>
      <c r="O722" s="86"/>
      <c r="P722" s="86"/>
      <c r="Q722" s="86"/>
      <c r="R722" s="86"/>
      <c r="S722" s="86"/>
      <c r="T722" s="86"/>
      <c r="U722" s="86"/>
      <c r="V722" s="86"/>
      <c r="W722" s="86"/>
      <c r="X722" s="86"/>
      <c r="Y722" s="86"/>
      <c r="Z722" s="86"/>
    </row>
    <row r="723" spans="1:26">
      <c r="A723" s="86"/>
      <c r="B723" s="86"/>
      <c r="C723" s="86"/>
      <c r="D723" s="86"/>
      <c r="E723" s="86"/>
      <c r="F723" s="86"/>
      <c r="G723" s="86"/>
      <c r="H723" s="86"/>
      <c r="I723" s="86"/>
      <c r="J723" s="86"/>
      <c r="K723" s="86"/>
      <c r="L723" s="86"/>
      <c r="M723" s="86"/>
      <c r="N723" s="86"/>
      <c r="O723" s="86"/>
      <c r="P723" s="86"/>
      <c r="Q723" s="86"/>
      <c r="R723" s="86"/>
      <c r="S723" s="86"/>
      <c r="T723" s="86"/>
      <c r="U723" s="86"/>
      <c r="V723" s="86"/>
      <c r="W723" s="86"/>
      <c r="X723" s="86"/>
      <c r="Y723" s="86"/>
      <c r="Z723" s="86"/>
    </row>
    <row r="724" spans="1:26">
      <c r="A724" s="86"/>
      <c r="B724" s="86"/>
      <c r="C724" s="86"/>
      <c r="D724" s="86"/>
      <c r="E724" s="86"/>
      <c r="F724" s="86"/>
      <c r="G724" s="86"/>
      <c r="H724" s="86"/>
      <c r="I724" s="86"/>
      <c r="J724" s="86"/>
      <c r="K724" s="86"/>
      <c r="L724" s="86"/>
      <c r="M724" s="86"/>
      <c r="N724" s="86"/>
      <c r="O724" s="86"/>
      <c r="P724" s="86"/>
      <c r="Q724" s="86"/>
      <c r="R724" s="86"/>
      <c r="S724" s="86"/>
      <c r="T724" s="86"/>
      <c r="U724" s="86"/>
      <c r="V724" s="86"/>
      <c r="W724" s="86"/>
      <c r="X724" s="86"/>
      <c r="Y724" s="86"/>
      <c r="Z724" s="86"/>
    </row>
    <row r="725" spans="1:26">
      <c r="A725" s="86"/>
      <c r="B725" s="86"/>
      <c r="C725" s="86"/>
      <c r="D725" s="86"/>
      <c r="E725" s="86"/>
      <c r="F725" s="86"/>
      <c r="G725" s="86"/>
      <c r="H725" s="86"/>
      <c r="I725" s="86"/>
      <c r="J725" s="86"/>
      <c r="K725" s="86"/>
      <c r="L725" s="86"/>
      <c r="M725" s="86"/>
      <c r="N725" s="86"/>
      <c r="O725" s="86"/>
      <c r="P725" s="86"/>
      <c r="Q725" s="86"/>
      <c r="R725" s="86"/>
      <c r="S725" s="86"/>
      <c r="T725" s="86"/>
      <c r="U725" s="86"/>
      <c r="V725" s="86"/>
      <c r="W725" s="86"/>
      <c r="X725" s="86"/>
      <c r="Y725" s="86"/>
      <c r="Z725" s="86"/>
    </row>
    <row r="726" spans="1:26">
      <c r="A726" s="86"/>
      <c r="B726" s="86"/>
      <c r="C726" s="86"/>
      <c r="D726" s="86"/>
      <c r="E726" s="86"/>
      <c r="F726" s="86"/>
      <c r="G726" s="86"/>
      <c r="H726" s="86"/>
      <c r="I726" s="86"/>
      <c r="J726" s="86"/>
      <c r="K726" s="86"/>
      <c r="L726" s="86"/>
      <c r="M726" s="86"/>
      <c r="N726" s="86"/>
      <c r="O726" s="86"/>
      <c r="P726" s="86"/>
      <c r="Q726" s="86"/>
      <c r="R726" s="86"/>
      <c r="S726" s="86"/>
      <c r="T726" s="86"/>
      <c r="U726" s="86"/>
      <c r="V726" s="86"/>
      <c r="W726" s="86"/>
      <c r="X726" s="86"/>
      <c r="Y726" s="86"/>
      <c r="Z726" s="86"/>
    </row>
    <row r="727" spans="1:26">
      <c r="A727" s="86"/>
      <c r="B727" s="86"/>
      <c r="C727" s="86"/>
      <c r="D727" s="86"/>
      <c r="E727" s="86"/>
      <c r="F727" s="86"/>
      <c r="G727" s="86"/>
      <c r="H727" s="86"/>
      <c r="I727" s="86"/>
      <c r="J727" s="86"/>
      <c r="K727" s="86"/>
      <c r="L727" s="86"/>
      <c r="M727" s="86"/>
      <c r="N727" s="86"/>
      <c r="O727" s="86"/>
      <c r="P727" s="86"/>
      <c r="Q727" s="86"/>
      <c r="R727" s="86"/>
      <c r="S727" s="86"/>
      <c r="T727" s="86"/>
      <c r="U727" s="86"/>
      <c r="V727" s="86"/>
      <c r="W727" s="86"/>
      <c r="X727" s="86"/>
      <c r="Y727" s="86"/>
      <c r="Z727" s="86"/>
    </row>
    <row r="728" spans="1:26">
      <c r="A728" s="86"/>
      <c r="B728" s="86"/>
      <c r="C728" s="86"/>
      <c r="D728" s="86"/>
      <c r="E728" s="86"/>
      <c r="F728" s="86"/>
      <c r="G728" s="86"/>
      <c r="H728" s="86"/>
      <c r="I728" s="86"/>
      <c r="J728" s="86"/>
      <c r="K728" s="86"/>
      <c r="L728" s="86"/>
      <c r="M728" s="86"/>
      <c r="N728" s="86"/>
      <c r="O728" s="86"/>
      <c r="P728" s="86"/>
      <c r="Q728" s="86"/>
      <c r="R728" s="86"/>
      <c r="S728" s="86"/>
      <c r="T728" s="86"/>
      <c r="U728" s="86"/>
      <c r="V728" s="86"/>
      <c r="W728" s="86"/>
      <c r="X728" s="86"/>
      <c r="Y728" s="86"/>
      <c r="Z728" s="86"/>
    </row>
    <row r="729" spans="1:26">
      <c r="A729" s="86"/>
      <c r="B729" s="86"/>
      <c r="C729" s="86"/>
      <c r="D729" s="86"/>
      <c r="E729" s="86"/>
      <c r="F729" s="86"/>
      <c r="G729" s="86"/>
      <c r="H729" s="86"/>
      <c r="I729" s="86"/>
      <c r="J729" s="86"/>
      <c r="K729" s="86"/>
      <c r="L729" s="86"/>
      <c r="M729" s="86"/>
      <c r="N729" s="86"/>
      <c r="O729" s="86"/>
      <c r="P729" s="86"/>
      <c r="Q729" s="86"/>
      <c r="R729" s="86"/>
      <c r="S729" s="86"/>
      <c r="T729" s="86"/>
      <c r="U729" s="86"/>
      <c r="V729" s="86"/>
      <c r="W729" s="86"/>
      <c r="X729" s="86"/>
      <c r="Y729" s="86"/>
      <c r="Z729" s="86"/>
    </row>
    <row r="730" spans="1:26">
      <c r="A730" s="86"/>
      <c r="B730" s="86"/>
      <c r="C730" s="86"/>
      <c r="D730" s="86"/>
      <c r="E730" s="86"/>
      <c r="F730" s="86"/>
      <c r="G730" s="86"/>
      <c r="H730" s="86"/>
      <c r="I730" s="86"/>
      <c r="J730" s="86"/>
      <c r="K730" s="86"/>
      <c r="L730" s="86"/>
      <c r="M730" s="86"/>
      <c r="N730" s="86"/>
      <c r="O730" s="86"/>
      <c r="P730" s="86"/>
      <c r="Q730" s="86"/>
      <c r="R730" s="86"/>
      <c r="S730" s="86"/>
      <c r="T730" s="86"/>
      <c r="U730" s="86"/>
      <c r="V730" s="86"/>
      <c r="W730" s="86"/>
      <c r="X730" s="86"/>
      <c r="Y730" s="86"/>
      <c r="Z730" s="86"/>
    </row>
    <row r="731" spans="1:26">
      <c r="A731" s="86"/>
      <c r="B731" s="86"/>
      <c r="C731" s="86"/>
      <c r="D731" s="86"/>
      <c r="E731" s="86"/>
      <c r="F731" s="86"/>
      <c r="G731" s="86"/>
      <c r="H731" s="86"/>
      <c r="I731" s="86"/>
      <c r="J731" s="86"/>
      <c r="K731" s="86"/>
      <c r="L731" s="86"/>
      <c r="M731" s="86"/>
      <c r="N731" s="86"/>
      <c r="O731" s="86"/>
      <c r="P731" s="86"/>
      <c r="Q731" s="86"/>
      <c r="R731" s="86"/>
      <c r="S731" s="86"/>
      <c r="T731" s="86"/>
      <c r="U731" s="86"/>
      <c r="V731" s="86"/>
      <c r="W731" s="86"/>
      <c r="X731" s="86"/>
      <c r="Y731" s="86"/>
      <c r="Z731" s="86"/>
    </row>
    <row r="732" spans="1:26">
      <c r="A732" s="86"/>
      <c r="B732" s="86"/>
      <c r="C732" s="86"/>
      <c r="D732" s="86"/>
      <c r="E732" s="86"/>
      <c r="F732" s="86"/>
      <c r="G732" s="86"/>
      <c r="H732" s="86"/>
      <c r="I732" s="86"/>
      <c r="J732" s="86"/>
      <c r="K732" s="86"/>
      <c r="L732" s="86"/>
      <c r="M732" s="86"/>
      <c r="N732" s="86"/>
      <c r="O732" s="86"/>
      <c r="P732" s="86"/>
      <c r="Q732" s="86"/>
      <c r="R732" s="86"/>
      <c r="S732" s="86"/>
      <c r="T732" s="86"/>
      <c r="U732" s="86"/>
      <c r="V732" s="86"/>
      <c r="W732" s="86"/>
      <c r="X732" s="86"/>
      <c r="Y732" s="86"/>
      <c r="Z732" s="86"/>
    </row>
    <row r="733" spans="1:26">
      <c r="A733" s="86"/>
      <c r="B733" s="86"/>
      <c r="C733" s="86"/>
      <c r="D733" s="86"/>
      <c r="E733" s="86"/>
      <c r="F733" s="86"/>
      <c r="G733" s="86"/>
      <c r="H733" s="86"/>
      <c r="I733" s="86"/>
      <c r="J733" s="86"/>
      <c r="K733" s="86"/>
      <c r="L733" s="86"/>
      <c r="M733" s="86"/>
      <c r="N733" s="86"/>
      <c r="O733" s="86"/>
      <c r="P733" s="86"/>
      <c r="Q733" s="86"/>
      <c r="R733" s="86"/>
      <c r="S733" s="86"/>
      <c r="T733" s="86"/>
      <c r="U733" s="86"/>
      <c r="V733" s="86"/>
      <c r="W733" s="86"/>
      <c r="X733" s="86"/>
      <c r="Y733" s="86"/>
      <c r="Z733" s="86"/>
    </row>
    <row r="734" spans="1:26">
      <c r="A734" s="86"/>
      <c r="B734" s="86"/>
      <c r="C734" s="86"/>
      <c r="D734" s="86"/>
      <c r="E734" s="86"/>
      <c r="F734" s="86"/>
      <c r="G734" s="86"/>
      <c r="H734" s="86"/>
      <c r="I734" s="86"/>
      <c r="J734" s="86"/>
      <c r="K734" s="86"/>
      <c r="L734" s="86"/>
      <c r="M734" s="86"/>
      <c r="N734" s="86"/>
      <c r="O734" s="86"/>
      <c r="P734" s="86"/>
      <c r="Q734" s="86"/>
      <c r="R734" s="86"/>
      <c r="S734" s="86"/>
      <c r="T734" s="86"/>
      <c r="U734" s="86"/>
      <c r="V734" s="86"/>
      <c r="W734" s="86"/>
      <c r="X734" s="86"/>
      <c r="Y734" s="86"/>
      <c r="Z734" s="86"/>
    </row>
    <row r="735" spans="1:26">
      <c r="A735" s="86"/>
      <c r="B735" s="86"/>
      <c r="C735" s="86"/>
      <c r="D735" s="86"/>
      <c r="E735" s="86"/>
      <c r="F735" s="86"/>
      <c r="G735" s="86"/>
      <c r="H735" s="86"/>
      <c r="I735" s="86"/>
      <c r="J735" s="86"/>
      <c r="K735" s="86"/>
      <c r="L735" s="86"/>
      <c r="M735" s="86"/>
      <c r="N735" s="86"/>
      <c r="O735" s="86"/>
      <c r="P735" s="86"/>
      <c r="Q735" s="86"/>
      <c r="R735" s="86"/>
      <c r="S735" s="86"/>
      <c r="T735" s="86"/>
      <c r="U735" s="86"/>
      <c r="V735" s="86"/>
      <c r="W735" s="86"/>
      <c r="X735" s="86"/>
      <c r="Y735" s="86"/>
      <c r="Z735" s="86"/>
    </row>
    <row r="736" spans="1:26">
      <c r="A736" s="86"/>
      <c r="B736" s="86"/>
      <c r="C736" s="86"/>
      <c r="D736" s="86"/>
      <c r="E736" s="86"/>
      <c r="F736" s="86"/>
      <c r="G736" s="86"/>
      <c r="H736" s="86"/>
      <c r="I736" s="86"/>
      <c r="J736" s="86"/>
      <c r="K736" s="86"/>
      <c r="L736" s="86"/>
      <c r="M736" s="86"/>
      <c r="N736" s="86"/>
      <c r="O736" s="86"/>
      <c r="P736" s="86"/>
      <c r="Q736" s="86"/>
      <c r="R736" s="86"/>
      <c r="S736" s="86"/>
      <c r="T736" s="86"/>
      <c r="U736" s="86"/>
      <c r="V736" s="86"/>
      <c r="W736" s="86"/>
      <c r="X736" s="86"/>
      <c r="Y736" s="86"/>
      <c r="Z736" s="86"/>
    </row>
    <row r="737" spans="1:26">
      <c r="A737" s="86"/>
      <c r="B737" s="86"/>
      <c r="C737" s="86"/>
      <c r="D737" s="86"/>
      <c r="E737" s="86"/>
      <c r="F737" s="86"/>
      <c r="G737" s="86"/>
      <c r="H737" s="86"/>
      <c r="I737" s="86"/>
      <c r="J737" s="86"/>
      <c r="K737" s="86"/>
      <c r="L737" s="86"/>
      <c r="M737" s="86"/>
      <c r="N737" s="86"/>
      <c r="O737" s="86"/>
      <c r="P737" s="86"/>
      <c r="Q737" s="86"/>
      <c r="R737" s="86"/>
      <c r="S737" s="86"/>
      <c r="T737" s="86"/>
      <c r="U737" s="86"/>
      <c r="V737" s="86"/>
      <c r="W737" s="86"/>
      <c r="X737" s="86"/>
      <c r="Y737" s="86"/>
      <c r="Z737" s="86"/>
    </row>
    <row r="738" spans="1:26">
      <c r="A738" s="86"/>
      <c r="B738" s="86"/>
      <c r="C738" s="86"/>
      <c r="D738" s="86"/>
      <c r="E738" s="86"/>
      <c r="F738" s="86"/>
      <c r="G738" s="86"/>
      <c r="H738" s="86"/>
      <c r="I738" s="86"/>
      <c r="J738" s="86"/>
      <c r="K738" s="86"/>
      <c r="L738" s="86"/>
      <c r="M738" s="86"/>
      <c r="N738" s="86"/>
      <c r="O738" s="86"/>
      <c r="P738" s="86"/>
      <c r="Q738" s="86"/>
      <c r="R738" s="86"/>
      <c r="S738" s="86"/>
      <c r="T738" s="86"/>
      <c r="U738" s="86"/>
      <c r="V738" s="86"/>
      <c r="W738" s="86"/>
      <c r="X738" s="86"/>
      <c r="Y738" s="86"/>
      <c r="Z738" s="86"/>
    </row>
    <row r="739" spans="1:26">
      <c r="A739" s="86"/>
      <c r="B739" s="86"/>
      <c r="C739" s="86"/>
      <c r="D739" s="86"/>
      <c r="E739" s="86"/>
      <c r="F739" s="86"/>
      <c r="G739" s="86"/>
      <c r="H739" s="86"/>
      <c r="I739" s="86"/>
      <c r="J739" s="86"/>
      <c r="K739" s="86"/>
      <c r="L739" s="86"/>
      <c r="M739" s="86"/>
      <c r="N739" s="86"/>
      <c r="O739" s="86"/>
      <c r="P739" s="86"/>
      <c r="Q739" s="86"/>
      <c r="R739" s="86"/>
      <c r="S739" s="86"/>
      <c r="T739" s="86"/>
      <c r="U739" s="86"/>
      <c r="V739" s="86"/>
      <c r="W739" s="86"/>
      <c r="X739" s="86"/>
      <c r="Y739" s="86"/>
      <c r="Z739" s="86"/>
    </row>
    <row r="740" spans="1:26">
      <c r="A740" s="86"/>
      <c r="B740" s="86"/>
      <c r="C740" s="86"/>
      <c r="D740" s="86"/>
      <c r="E740" s="86"/>
      <c r="F740" s="86"/>
      <c r="G740" s="86"/>
      <c r="H740" s="86"/>
      <c r="I740" s="86"/>
      <c r="J740" s="86"/>
      <c r="K740" s="86"/>
      <c r="L740" s="86"/>
      <c r="M740" s="86"/>
      <c r="N740" s="86"/>
      <c r="O740" s="86"/>
      <c r="P740" s="86"/>
      <c r="Q740" s="86"/>
      <c r="R740" s="86"/>
      <c r="S740" s="86"/>
      <c r="T740" s="86"/>
      <c r="U740" s="86"/>
      <c r="V740" s="86"/>
      <c r="W740" s="86"/>
      <c r="X740" s="86"/>
      <c r="Y740" s="86"/>
      <c r="Z740" s="86"/>
    </row>
    <row r="741" spans="1:26">
      <c r="A741" s="86"/>
      <c r="B741" s="86"/>
      <c r="C741" s="86"/>
      <c r="D741" s="86"/>
      <c r="E741" s="86"/>
      <c r="F741" s="86"/>
      <c r="G741" s="86"/>
      <c r="H741" s="86"/>
      <c r="I741" s="86"/>
      <c r="J741" s="86"/>
      <c r="K741" s="86"/>
      <c r="L741" s="86"/>
      <c r="M741" s="86"/>
      <c r="N741" s="86"/>
      <c r="O741" s="86"/>
      <c r="P741" s="86"/>
      <c r="Q741" s="86"/>
      <c r="R741" s="86"/>
      <c r="S741" s="86"/>
      <c r="T741" s="86"/>
      <c r="U741" s="86"/>
      <c r="V741" s="86"/>
      <c r="W741" s="86"/>
      <c r="X741" s="86"/>
      <c r="Y741" s="86"/>
      <c r="Z741" s="86"/>
    </row>
    <row r="742" spans="1:26">
      <c r="A742" s="86"/>
      <c r="B742" s="86"/>
      <c r="C742" s="86"/>
      <c r="D742" s="86"/>
      <c r="E742" s="86"/>
      <c r="F742" s="86"/>
      <c r="G742" s="86"/>
      <c r="H742" s="86"/>
      <c r="I742" s="86"/>
      <c r="J742" s="86"/>
      <c r="K742" s="86"/>
      <c r="L742" s="86"/>
      <c r="M742" s="86"/>
      <c r="N742" s="86"/>
      <c r="O742" s="86"/>
      <c r="P742" s="86"/>
      <c r="Q742" s="86"/>
      <c r="R742" s="86"/>
      <c r="S742" s="86"/>
      <c r="T742" s="86"/>
      <c r="U742" s="86"/>
      <c r="V742" s="86"/>
      <c r="W742" s="86"/>
      <c r="X742" s="86"/>
      <c r="Y742" s="86"/>
      <c r="Z742" s="86"/>
    </row>
    <row r="743" spans="1:26">
      <c r="A743" s="86"/>
      <c r="B743" s="86"/>
      <c r="C743" s="86"/>
      <c r="D743" s="86"/>
      <c r="E743" s="86"/>
      <c r="F743" s="86"/>
      <c r="G743" s="86"/>
      <c r="H743" s="86"/>
      <c r="I743" s="86"/>
      <c r="J743" s="86"/>
      <c r="K743" s="86"/>
      <c r="L743" s="86"/>
      <c r="M743" s="86"/>
      <c r="N743" s="86"/>
      <c r="O743" s="86"/>
      <c r="P743" s="86"/>
      <c r="Q743" s="86"/>
      <c r="R743" s="86"/>
      <c r="S743" s="86"/>
      <c r="T743" s="86"/>
      <c r="U743" s="86"/>
      <c r="V743" s="86"/>
      <c r="W743" s="86"/>
      <c r="X743" s="86"/>
      <c r="Y743" s="86"/>
      <c r="Z743" s="86"/>
    </row>
    <row r="744" spans="1:26">
      <c r="A744" s="86"/>
      <c r="B744" s="86"/>
      <c r="C744" s="86"/>
      <c r="D744" s="86"/>
      <c r="E744" s="86"/>
      <c r="F744" s="86"/>
      <c r="G744" s="86"/>
      <c r="H744" s="86"/>
      <c r="I744" s="86"/>
      <c r="J744" s="86"/>
      <c r="K744" s="86"/>
      <c r="L744" s="86"/>
      <c r="M744" s="86"/>
      <c r="N744" s="86"/>
      <c r="O744" s="86"/>
      <c r="P744" s="86"/>
      <c r="Q744" s="86"/>
      <c r="R744" s="86"/>
      <c r="S744" s="86"/>
      <c r="T744" s="86"/>
      <c r="U744" s="86"/>
      <c r="V744" s="86"/>
      <c r="W744" s="86"/>
      <c r="X744" s="86"/>
      <c r="Y744" s="86"/>
      <c r="Z744" s="86"/>
    </row>
    <row r="745" spans="1:26">
      <c r="A745" s="86"/>
      <c r="B745" s="86"/>
      <c r="C745" s="86"/>
      <c r="D745" s="86"/>
      <c r="E745" s="86"/>
      <c r="F745" s="86"/>
      <c r="G745" s="86"/>
      <c r="H745" s="86"/>
      <c r="I745" s="86"/>
      <c r="J745" s="86"/>
      <c r="K745" s="86"/>
      <c r="L745" s="86"/>
      <c r="M745" s="86"/>
      <c r="N745" s="86"/>
      <c r="O745" s="86"/>
      <c r="P745" s="86"/>
      <c r="Q745" s="86"/>
      <c r="R745" s="86"/>
      <c r="S745" s="86"/>
      <c r="T745" s="86"/>
      <c r="U745" s="86"/>
      <c r="V745" s="86"/>
      <c r="W745" s="86"/>
      <c r="X745" s="86"/>
      <c r="Y745" s="86"/>
      <c r="Z745" s="86"/>
    </row>
    <row r="746" spans="1:26">
      <c r="A746" s="86"/>
      <c r="B746" s="86"/>
      <c r="C746" s="86"/>
      <c r="D746" s="86"/>
      <c r="E746" s="86"/>
      <c r="F746" s="86"/>
      <c r="G746" s="86"/>
      <c r="H746" s="86"/>
      <c r="I746" s="86"/>
      <c r="J746" s="86"/>
      <c r="K746" s="86"/>
      <c r="L746" s="86"/>
      <c r="M746" s="86"/>
      <c r="N746" s="86"/>
      <c r="O746" s="86"/>
      <c r="P746" s="86"/>
      <c r="Q746" s="86"/>
      <c r="R746" s="86"/>
      <c r="S746" s="86"/>
      <c r="T746" s="86"/>
      <c r="U746" s="86"/>
      <c r="V746" s="86"/>
      <c r="W746" s="86"/>
      <c r="X746" s="86"/>
      <c r="Y746" s="86"/>
      <c r="Z746" s="86"/>
    </row>
    <row r="747" spans="1:26">
      <c r="A747" s="86"/>
      <c r="B747" s="86"/>
      <c r="C747" s="86"/>
      <c r="D747" s="86"/>
      <c r="E747" s="86"/>
      <c r="F747" s="86"/>
      <c r="G747" s="86"/>
      <c r="H747" s="86"/>
      <c r="I747" s="86"/>
      <c r="J747" s="86"/>
      <c r="K747" s="86"/>
      <c r="L747" s="86"/>
      <c r="M747" s="86"/>
      <c r="N747" s="86"/>
      <c r="O747" s="86"/>
      <c r="P747" s="86"/>
      <c r="Q747" s="86"/>
      <c r="R747" s="86"/>
      <c r="S747" s="86"/>
      <c r="T747" s="86"/>
      <c r="U747" s="86"/>
      <c r="V747" s="86"/>
      <c r="W747" s="86"/>
      <c r="X747" s="86"/>
      <c r="Y747" s="86"/>
      <c r="Z747" s="86"/>
    </row>
    <row r="748" spans="1:26">
      <c r="A748" s="86"/>
      <c r="B748" s="86"/>
      <c r="C748" s="86"/>
      <c r="D748" s="86"/>
      <c r="E748" s="86"/>
      <c r="F748" s="86"/>
      <c r="G748" s="86"/>
      <c r="H748" s="86"/>
      <c r="I748" s="86"/>
      <c r="J748" s="86"/>
      <c r="K748" s="86"/>
      <c r="L748" s="86"/>
      <c r="M748" s="86"/>
      <c r="N748" s="86"/>
      <c r="O748" s="86"/>
      <c r="P748" s="86"/>
      <c r="Q748" s="86"/>
      <c r="R748" s="86"/>
      <c r="S748" s="86"/>
      <c r="T748" s="86"/>
      <c r="U748" s="86"/>
      <c r="V748" s="86"/>
      <c r="W748" s="86"/>
      <c r="X748" s="86"/>
      <c r="Y748" s="86"/>
      <c r="Z748" s="86"/>
    </row>
    <row r="749" spans="1:26">
      <c r="A749" s="86"/>
      <c r="B749" s="86"/>
      <c r="C749" s="86"/>
      <c r="D749" s="86"/>
      <c r="E749" s="86"/>
      <c r="F749" s="86"/>
      <c r="G749" s="86"/>
      <c r="H749" s="86"/>
      <c r="I749" s="86"/>
      <c r="J749" s="86"/>
      <c r="K749" s="86"/>
      <c r="L749" s="86"/>
      <c r="M749" s="86"/>
      <c r="N749" s="86"/>
      <c r="O749" s="86"/>
      <c r="P749" s="86"/>
      <c r="Q749" s="86"/>
      <c r="R749" s="86"/>
      <c r="S749" s="86"/>
      <c r="T749" s="86"/>
      <c r="U749" s="86"/>
      <c r="V749" s="86"/>
      <c r="W749" s="86"/>
      <c r="X749" s="86"/>
      <c r="Y749" s="86"/>
      <c r="Z749" s="86"/>
    </row>
    <row r="750" spans="1:26">
      <c r="A750" s="86"/>
      <c r="B750" s="86"/>
      <c r="C750" s="86"/>
      <c r="D750" s="86"/>
      <c r="E750" s="86"/>
      <c r="F750" s="86"/>
      <c r="G750" s="86"/>
      <c r="H750" s="86"/>
      <c r="I750" s="86"/>
      <c r="J750" s="86"/>
      <c r="K750" s="86"/>
      <c r="L750" s="86"/>
      <c r="M750" s="86"/>
      <c r="N750" s="86"/>
      <c r="O750" s="86"/>
      <c r="P750" s="86"/>
      <c r="Q750" s="86"/>
      <c r="R750" s="86"/>
      <c r="S750" s="86"/>
      <c r="T750" s="86"/>
      <c r="U750" s="86"/>
      <c r="V750" s="86"/>
      <c r="W750" s="86"/>
      <c r="X750" s="86"/>
      <c r="Y750" s="86"/>
      <c r="Z750" s="86"/>
    </row>
    <row r="751" spans="1:26">
      <c r="A751" s="86"/>
      <c r="B751" s="86"/>
      <c r="C751" s="86"/>
      <c r="D751" s="86"/>
      <c r="E751" s="86"/>
      <c r="F751" s="86"/>
      <c r="G751" s="86"/>
      <c r="H751" s="86"/>
      <c r="I751" s="86"/>
      <c r="J751" s="86"/>
      <c r="K751" s="86"/>
      <c r="L751" s="86"/>
      <c r="M751" s="86"/>
      <c r="N751" s="86"/>
      <c r="O751" s="86"/>
      <c r="P751" s="86"/>
      <c r="Q751" s="86"/>
      <c r="R751" s="86"/>
      <c r="S751" s="86"/>
      <c r="T751" s="86"/>
      <c r="U751" s="86"/>
      <c r="V751" s="86"/>
      <c r="W751" s="86"/>
      <c r="X751" s="86"/>
      <c r="Y751" s="86"/>
      <c r="Z751" s="86"/>
    </row>
    <row r="752" spans="1:26">
      <c r="A752" s="86"/>
      <c r="B752" s="86"/>
      <c r="C752" s="86"/>
      <c r="D752" s="86"/>
      <c r="E752" s="86"/>
      <c r="F752" s="86"/>
      <c r="G752" s="86"/>
      <c r="H752" s="86"/>
      <c r="I752" s="86"/>
      <c r="J752" s="86"/>
      <c r="K752" s="86"/>
      <c r="L752" s="86"/>
      <c r="M752" s="86"/>
      <c r="N752" s="86"/>
      <c r="O752" s="86"/>
      <c r="P752" s="86"/>
      <c r="Q752" s="86"/>
      <c r="R752" s="86"/>
      <c r="S752" s="86"/>
      <c r="T752" s="86"/>
      <c r="U752" s="86"/>
      <c r="V752" s="86"/>
      <c r="W752" s="86"/>
      <c r="X752" s="86"/>
      <c r="Y752" s="86"/>
      <c r="Z752" s="86"/>
    </row>
    <row r="753" spans="1:26">
      <c r="A753" s="86"/>
      <c r="B753" s="86"/>
      <c r="C753" s="86"/>
      <c r="D753" s="86"/>
      <c r="E753" s="86"/>
      <c r="F753" s="86"/>
      <c r="G753" s="86"/>
      <c r="H753" s="86"/>
      <c r="I753" s="86"/>
      <c r="J753" s="86"/>
      <c r="K753" s="86"/>
      <c r="L753" s="86"/>
      <c r="M753" s="86"/>
      <c r="N753" s="86"/>
      <c r="O753" s="86"/>
      <c r="P753" s="86"/>
      <c r="Q753" s="86"/>
      <c r="R753" s="86"/>
      <c r="S753" s="86"/>
      <c r="T753" s="86"/>
      <c r="U753" s="86"/>
      <c r="V753" s="86"/>
      <c r="W753" s="86"/>
      <c r="X753" s="86"/>
      <c r="Y753" s="86"/>
      <c r="Z753" s="86"/>
    </row>
    <row r="754" spans="1:26">
      <c r="A754" s="86"/>
      <c r="B754" s="86"/>
      <c r="C754" s="86"/>
      <c r="D754" s="86"/>
      <c r="E754" s="86"/>
      <c r="F754" s="86"/>
      <c r="G754" s="86"/>
      <c r="H754" s="86"/>
      <c r="I754" s="86"/>
      <c r="J754" s="86"/>
      <c r="K754" s="86"/>
      <c r="L754" s="86"/>
      <c r="M754" s="86"/>
      <c r="N754" s="86"/>
      <c r="O754" s="86"/>
      <c r="P754" s="86"/>
      <c r="Q754" s="86"/>
      <c r="R754" s="86"/>
      <c r="S754" s="86"/>
      <c r="T754" s="86"/>
      <c r="U754" s="86"/>
      <c r="V754" s="86"/>
      <c r="W754" s="86"/>
      <c r="X754" s="86"/>
      <c r="Y754" s="86"/>
      <c r="Z754" s="86"/>
    </row>
    <row r="755" spans="1:26">
      <c r="A755" s="86"/>
      <c r="B755" s="86"/>
      <c r="C755" s="86"/>
      <c r="D755" s="86"/>
      <c r="E755" s="86"/>
      <c r="F755" s="86"/>
      <c r="G755" s="86"/>
      <c r="H755" s="86"/>
      <c r="I755" s="86"/>
      <c r="J755" s="86"/>
      <c r="K755" s="86"/>
      <c r="L755" s="86"/>
      <c r="M755" s="86"/>
      <c r="N755" s="86"/>
      <c r="O755" s="86"/>
      <c r="P755" s="86"/>
      <c r="Q755" s="86"/>
      <c r="R755" s="86"/>
      <c r="S755" s="86"/>
      <c r="T755" s="86"/>
      <c r="U755" s="86"/>
      <c r="V755" s="86"/>
      <c r="W755" s="86"/>
      <c r="X755" s="86"/>
      <c r="Y755" s="86"/>
      <c r="Z755" s="86"/>
    </row>
    <row r="756" spans="1:26">
      <c r="A756" s="86"/>
      <c r="B756" s="86"/>
      <c r="C756" s="86"/>
      <c r="D756" s="86"/>
      <c r="E756" s="86"/>
      <c r="F756" s="86"/>
      <c r="G756" s="86"/>
      <c r="H756" s="86"/>
      <c r="I756" s="86"/>
      <c r="J756" s="86"/>
      <c r="K756" s="86"/>
      <c r="L756" s="86"/>
      <c r="M756" s="86"/>
      <c r="N756" s="86"/>
      <c r="O756" s="86"/>
      <c r="P756" s="86"/>
      <c r="Q756" s="86"/>
      <c r="R756" s="86"/>
      <c r="S756" s="86"/>
      <c r="T756" s="86"/>
      <c r="U756" s="86"/>
      <c r="V756" s="86"/>
      <c r="W756" s="86"/>
      <c r="X756" s="86"/>
      <c r="Y756" s="86"/>
      <c r="Z756" s="86"/>
    </row>
    <row r="757" spans="1:26">
      <c r="A757" s="86"/>
      <c r="B757" s="86"/>
      <c r="C757" s="86"/>
      <c r="D757" s="86"/>
      <c r="E757" s="86"/>
      <c r="F757" s="86"/>
      <c r="G757" s="86"/>
      <c r="H757" s="86"/>
      <c r="I757" s="86"/>
      <c r="J757" s="86"/>
      <c r="K757" s="86"/>
      <c r="L757" s="86"/>
      <c r="M757" s="86"/>
      <c r="N757" s="86"/>
      <c r="O757" s="86"/>
      <c r="P757" s="86"/>
      <c r="Q757" s="86"/>
      <c r="R757" s="86"/>
      <c r="S757" s="86"/>
      <c r="T757" s="86"/>
      <c r="U757" s="86"/>
      <c r="V757" s="86"/>
      <c r="W757" s="86"/>
      <c r="X757" s="86"/>
      <c r="Y757" s="86"/>
      <c r="Z757" s="86"/>
    </row>
    <row r="758" spans="1:26">
      <c r="A758" s="86"/>
      <c r="B758" s="86"/>
      <c r="C758" s="86"/>
      <c r="D758" s="86"/>
      <c r="E758" s="86"/>
      <c r="F758" s="86"/>
      <c r="G758" s="86"/>
      <c r="H758" s="86"/>
      <c r="I758" s="86"/>
      <c r="J758" s="86"/>
      <c r="K758" s="86"/>
      <c r="L758" s="86"/>
      <c r="M758" s="86"/>
      <c r="N758" s="86"/>
      <c r="O758" s="86"/>
      <c r="P758" s="86"/>
      <c r="Q758" s="86"/>
      <c r="R758" s="86"/>
      <c r="S758" s="86"/>
      <c r="T758" s="86"/>
      <c r="U758" s="86"/>
      <c r="V758" s="86"/>
      <c r="W758" s="86"/>
      <c r="X758" s="86"/>
      <c r="Y758" s="86"/>
      <c r="Z758" s="86"/>
    </row>
    <row r="759" spans="1:26">
      <c r="A759" s="86"/>
      <c r="B759" s="86"/>
      <c r="C759" s="86"/>
      <c r="D759" s="86"/>
      <c r="E759" s="86"/>
      <c r="F759" s="86"/>
      <c r="G759" s="86"/>
      <c r="H759" s="86"/>
      <c r="I759" s="86"/>
      <c r="J759" s="86"/>
      <c r="K759" s="86"/>
      <c r="L759" s="86"/>
      <c r="M759" s="86"/>
      <c r="N759" s="86"/>
      <c r="O759" s="86"/>
      <c r="P759" s="86"/>
      <c r="Q759" s="86"/>
      <c r="R759" s="86"/>
      <c r="S759" s="86"/>
      <c r="T759" s="86"/>
      <c r="U759" s="86"/>
      <c r="V759" s="86"/>
      <c r="W759" s="86"/>
      <c r="X759" s="86"/>
      <c r="Y759" s="86"/>
      <c r="Z759" s="86"/>
    </row>
    <row r="760" spans="1:26">
      <c r="A760" s="86"/>
      <c r="B760" s="86"/>
      <c r="C760" s="86"/>
      <c r="D760" s="86"/>
      <c r="E760" s="86"/>
      <c r="F760" s="86"/>
      <c r="G760" s="86"/>
      <c r="H760" s="86"/>
      <c r="I760" s="86"/>
      <c r="J760" s="86"/>
      <c r="K760" s="86"/>
      <c r="L760" s="86"/>
      <c r="M760" s="86"/>
      <c r="N760" s="86"/>
      <c r="O760" s="86"/>
      <c r="P760" s="86"/>
      <c r="Q760" s="86"/>
      <c r="R760" s="86"/>
      <c r="S760" s="86"/>
      <c r="T760" s="86"/>
      <c r="U760" s="86"/>
      <c r="V760" s="86"/>
      <c r="W760" s="86"/>
      <c r="X760" s="86"/>
      <c r="Y760" s="86"/>
      <c r="Z760" s="86"/>
    </row>
    <row r="761" spans="1:26">
      <c r="A761" s="86"/>
      <c r="B761" s="86"/>
      <c r="C761" s="86"/>
      <c r="D761" s="86"/>
      <c r="E761" s="86"/>
      <c r="F761" s="86"/>
      <c r="G761" s="86"/>
      <c r="H761" s="86"/>
      <c r="I761" s="86"/>
      <c r="J761" s="86"/>
      <c r="K761" s="86"/>
      <c r="L761" s="86"/>
      <c r="M761" s="86"/>
      <c r="N761" s="86"/>
      <c r="O761" s="86"/>
      <c r="P761" s="86"/>
      <c r="Q761" s="86"/>
      <c r="R761" s="86"/>
      <c r="S761" s="86"/>
      <c r="T761" s="86"/>
      <c r="U761" s="86"/>
      <c r="V761" s="86"/>
      <c r="W761" s="86"/>
      <c r="X761" s="86"/>
      <c r="Y761" s="86"/>
      <c r="Z761" s="86"/>
    </row>
    <row r="762" spans="1:26">
      <c r="A762" s="86"/>
      <c r="B762" s="86"/>
      <c r="C762" s="86"/>
      <c r="D762" s="86"/>
      <c r="E762" s="86"/>
      <c r="F762" s="86"/>
      <c r="G762" s="86"/>
      <c r="H762" s="86"/>
      <c r="I762" s="86"/>
      <c r="J762" s="86"/>
      <c r="K762" s="86"/>
      <c r="L762" s="86"/>
      <c r="M762" s="86"/>
      <c r="N762" s="86"/>
      <c r="O762" s="86"/>
      <c r="P762" s="86"/>
      <c r="Q762" s="86"/>
      <c r="R762" s="86"/>
      <c r="S762" s="86"/>
      <c r="T762" s="86"/>
      <c r="U762" s="86"/>
      <c r="V762" s="86"/>
      <c r="W762" s="86"/>
      <c r="X762" s="86"/>
      <c r="Y762" s="86"/>
      <c r="Z762" s="86"/>
    </row>
    <row r="763" spans="1:26">
      <c r="A763" s="86"/>
      <c r="B763" s="86"/>
      <c r="C763" s="86"/>
      <c r="D763" s="86"/>
      <c r="E763" s="86"/>
      <c r="F763" s="86"/>
      <c r="G763" s="86"/>
      <c r="H763" s="86"/>
      <c r="I763" s="86"/>
      <c r="J763" s="86"/>
      <c r="K763" s="86"/>
      <c r="L763" s="86"/>
      <c r="M763" s="86"/>
      <c r="N763" s="86"/>
      <c r="O763" s="86"/>
      <c r="P763" s="86"/>
      <c r="Q763" s="86"/>
      <c r="R763" s="86"/>
      <c r="S763" s="86"/>
      <c r="T763" s="86"/>
      <c r="U763" s="86"/>
      <c r="V763" s="86"/>
      <c r="W763" s="86"/>
      <c r="X763" s="86"/>
      <c r="Y763" s="86"/>
      <c r="Z763" s="86"/>
    </row>
    <row r="764" spans="1:26">
      <c r="A764" s="86"/>
      <c r="B764" s="86"/>
      <c r="C764" s="86"/>
      <c r="D764" s="86"/>
      <c r="E764" s="86"/>
      <c r="F764" s="86"/>
      <c r="G764" s="86"/>
      <c r="H764" s="86"/>
      <c r="I764" s="86"/>
      <c r="J764" s="86"/>
      <c r="K764" s="86"/>
      <c r="L764" s="86"/>
      <c r="M764" s="86"/>
      <c r="N764" s="86"/>
      <c r="O764" s="86"/>
      <c r="P764" s="86"/>
      <c r="Q764" s="86"/>
      <c r="R764" s="86"/>
      <c r="S764" s="86"/>
      <c r="T764" s="86"/>
      <c r="U764" s="86"/>
      <c r="V764" s="86"/>
      <c r="W764" s="86"/>
      <c r="X764" s="86"/>
      <c r="Y764" s="86"/>
      <c r="Z764" s="86"/>
    </row>
    <row r="765" spans="1:26">
      <c r="A765" s="86"/>
      <c r="B765" s="86"/>
      <c r="C765" s="86"/>
      <c r="D765" s="86"/>
      <c r="E765" s="86"/>
      <c r="F765" s="86"/>
      <c r="G765" s="86"/>
      <c r="H765" s="86"/>
      <c r="I765" s="86"/>
      <c r="J765" s="86"/>
      <c r="K765" s="86"/>
      <c r="L765" s="86"/>
      <c r="M765" s="86"/>
      <c r="N765" s="86"/>
      <c r="O765" s="86"/>
      <c r="P765" s="86"/>
      <c r="Q765" s="86"/>
      <c r="R765" s="86"/>
      <c r="S765" s="86"/>
      <c r="T765" s="86"/>
      <c r="U765" s="86"/>
      <c r="V765" s="86"/>
      <c r="W765" s="86"/>
      <c r="X765" s="86"/>
      <c r="Y765" s="86"/>
      <c r="Z765" s="86"/>
    </row>
    <row r="766" spans="1:26">
      <c r="A766" s="86"/>
      <c r="B766" s="86"/>
      <c r="C766" s="86"/>
      <c r="D766" s="86"/>
      <c r="E766" s="86"/>
      <c r="F766" s="86"/>
      <c r="G766" s="86"/>
      <c r="H766" s="86"/>
      <c r="I766" s="86"/>
      <c r="J766" s="86"/>
      <c r="K766" s="86"/>
      <c r="L766" s="86"/>
      <c r="M766" s="86"/>
      <c r="N766" s="86"/>
      <c r="O766" s="86"/>
      <c r="P766" s="86"/>
      <c r="Q766" s="86"/>
      <c r="R766" s="86"/>
      <c r="S766" s="86"/>
      <c r="T766" s="86"/>
      <c r="U766" s="86"/>
      <c r="V766" s="86"/>
      <c r="W766" s="86"/>
      <c r="X766" s="86"/>
      <c r="Y766" s="86"/>
      <c r="Z766" s="86"/>
    </row>
    <row r="767" spans="1:26">
      <c r="A767" s="86"/>
      <c r="B767" s="86"/>
      <c r="C767" s="86"/>
      <c r="D767" s="86"/>
      <c r="E767" s="86"/>
      <c r="F767" s="86"/>
      <c r="G767" s="86"/>
      <c r="H767" s="86"/>
      <c r="I767" s="86"/>
      <c r="J767" s="86"/>
      <c r="K767" s="86"/>
      <c r="L767" s="86"/>
      <c r="M767" s="86"/>
      <c r="N767" s="86"/>
      <c r="O767" s="86"/>
      <c r="P767" s="86"/>
      <c r="Q767" s="86"/>
      <c r="R767" s="86"/>
      <c r="S767" s="86"/>
      <c r="T767" s="86"/>
      <c r="U767" s="86"/>
      <c r="V767" s="86"/>
      <c r="W767" s="86"/>
      <c r="X767" s="86"/>
      <c r="Y767" s="86"/>
      <c r="Z767" s="86"/>
    </row>
    <row r="768" spans="1:26">
      <c r="A768" s="86"/>
      <c r="B768" s="86"/>
      <c r="C768" s="86"/>
      <c r="D768" s="86"/>
      <c r="E768" s="86"/>
      <c r="F768" s="86"/>
      <c r="G768" s="86"/>
      <c r="H768" s="86"/>
      <c r="I768" s="86"/>
      <c r="J768" s="86"/>
      <c r="K768" s="86"/>
      <c r="L768" s="86"/>
      <c r="M768" s="86"/>
      <c r="N768" s="86"/>
      <c r="O768" s="86"/>
      <c r="P768" s="86"/>
      <c r="Q768" s="86"/>
      <c r="R768" s="86"/>
      <c r="S768" s="86"/>
      <c r="T768" s="86"/>
      <c r="U768" s="86"/>
      <c r="V768" s="86"/>
      <c r="W768" s="86"/>
      <c r="X768" s="86"/>
      <c r="Y768" s="86"/>
      <c r="Z768" s="86"/>
    </row>
    <row r="769" spans="1:26">
      <c r="A769" s="86"/>
      <c r="B769" s="86"/>
      <c r="C769" s="86"/>
      <c r="D769" s="86"/>
      <c r="E769" s="86"/>
      <c r="F769" s="86"/>
      <c r="G769" s="86"/>
      <c r="H769" s="86"/>
      <c r="I769" s="86"/>
      <c r="J769" s="86"/>
      <c r="K769" s="86"/>
      <c r="L769" s="86"/>
      <c r="M769" s="86"/>
      <c r="N769" s="86"/>
      <c r="O769" s="86"/>
      <c r="P769" s="86"/>
      <c r="Q769" s="86"/>
      <c r="R769" s="86"/>
      <c r="S769" s="86"/>
      <c r="T769" s="86"/>
      <c r="U769" s="86"/>
      <c r="V769" s="86"/>
      <c r="W769" s="86"/>
      <c r="X769" s="86"/>
      <c r="Y769" s="86"/>
      <c r="Z769" s="86"/>
    </row>
    <row r="770" spans="1:26">
      <c r="A770" s="86"/>
      <c r="B770" s="86"/>
      <c r="C770" s="86"/>
      <c r="D770" s="86"/>
      <c r="E770" s="86"/>
      <c r="F770" s="86"/>
      <c r="G770" s="86"/>
      <c r="H770" s="86"/>
      <c r="I770" s="86"/>
      <c r="J770" s="86"/>
      <c r="K770" s="86"/>
      <c r="L770" s="86"/>
      <c r="M770" s="86"/>
      <c r="N770" s="86"/>
      <c r="O770" s="86"/>
      <c r="P770" s="86"/>
      <c r="Q770" s="86"/>
      <c r="R770" s="86"/>
      <c r="S770" s="86"/>
      <c r="T770" s="86"/>
      <c r="U770" s="86"/>
      <c r="V770" s="86"/>
      <c r="W770" s="86"/>
      <c r="X770" s="86"/>
      <c r="Y770" s="86"/>
      <c r="Z770" s="86"/>
    </row>
    <row r="771" spans="1:26">
      <c r="A771" s="86"/>
      <c r="B771" s="86"/>
      <c r="C771" s="86"/>
      <c r="D771" s="86"/>
      <c r="E771" s="86"/>
      <c r="F771" s="86"/>
      <c r="G771" s="86"/>
      <c r="H771" s="86"/>
      <c r="I771" s="86"/>
      <c r="J771" s="86"/>
      <c r="K771" s="86"/>
      <c r="L771" s="86"/>
      <c r="M771" s="86"/>
      <c r="N771" s="86"/>
      <c r="O771" s="86"/>
      <c r="P771" s="86"/>
      <c r="Q771" s="86"/>
      <c r="R771" s="86"/>
      <c r="S771" s="86"/>
      <c r="T771" s="86"/>
      <c r="U771" s="86"/>
      <c r="V771" s="86"/>
      <c r="W771" s="86"/>
      <c r="X771" s="86"/>
      <c r="Y771" s="86"/>
      <c r="Z771" s="86"/>
    </row>
    <row r="772" spans="1:26">
      <c r="A772" s="86"/>
      <c r="B772" s="86"/>
      <c r="C772" s="86"/>
      <c r="D772" s="86"/>
      <c r="E772" s="86"/>
      <c r="F772" s="86"/>
      <c r="G772" s="86"/>
      <c r="H772" s="86"/>
      <c r="I772" s="86"/>
      <c r="J772" s="86"/>
      <c r="K772" s="86"/>
      <c r="L772" s="86"/>
      <c r="M772" s="86"/>
      <c r="N772" s="86"/>
      <c r="O772" s="86"/>
      <c r="P772" s="86"/>
      <c r="Q772" s="86"/>
      <c r="R772" s="86"/>
      <c r="S772" s="86"/>
      <c r="T772" s="86"/>
      <c r="U772" s="86"/>
      <c r="V772" s="86"/>
      <c r="W772" s="86"/>
      <c r="X772" s="86"/>
      <c r="Y772" s="86"/>
      <c r="Z772" s="86"/>
    </row>
    <row r="773" spans="1:26">
      <c r="A773" s="86"/>
      <c r="B773" s="86"/>
      <c r="C773" s="86"/>
      <c r="D773" s="86"/>
      <c r="E773" s="86"/>
      <c r="F773" s="86"/>
      <c r="G773" s="86"/>
      <c r="H773" s="86"/>
      <c r="I773" s="86"/>
      <c r="J773" s="86"/>
      <c r="K773" s="86"/>
      <c r="L773" s="86"/>
      <c r="M773" s="86"/>
      <c r="N773" s="86"/>
      <c r="O773" s="86"/>
      <c r="P773" s="86"/>
      <c r="Q773" s="86"/>
      <c r="R773" s="86"/>
      <c r="S773" s="86"/>
      <c r="T773" s="86"/>
      <c r="U773" s="86"/>
      <c r="V773" s="86"/>
      <c r="W773" s="86"/>
      <c r="X773" s="86"/>
      <c r="Y773" s="86"/>
      <c r="Z773" s="86"/>
    </row>
    <row r="774" spans="1:26">
      <c r="A774" s="86"/>
      <c r="B774" s="86"/>
      <c r="C774" s="86"/>
      <c r="D774" s="86"/>
      <c r="E774" s="86"/>
      <c r="F774" s="86"/>
      <c r="G774" s="86"/>
      <c r="H774" s="86"/>
      <c r="I774" s="86"/>
      <c r="J774" s="86"/>
      <c r="K774" s="86"/>
      <c r="L774" s="86"/>
      <c r="M774" s="86"/>
      <c r="N774" s="86"/>
      <c r="O774" s="86"/>
      <c r="P774" s="86"/>
      <c r="Q774" s="86"/>
      <c r="R774" s="86"/>
      <c r="S774" s="86"/>
      <c r="T774" s="86"/>
      <c r="U774" s="86"/>
      <c r="V774" s="86"/>
      <c r="W774" s="86"/>
      <c r="X774" s="86"/>
      <c r="Y774" s="86"/>
      <c r="Z774" s="86"/>
    </row>
    <row r="775" spans="1:26">
      <c r="A775" s="86"/>
      <c r="B775" s="86"/>
      <c r="C775" s="86"/>
      <c r="D775" s="86"/>
      <c r="E775" s="86"/>
      <c r="F775" s="86"/>
      <c r="G775" s="86"/>
      <c r="H775" s="86"/>
      <c r="I775" s="86"/>
      <c r="J775" s="86"/>
      <c r="K775" s="86"/>
      <c r="L775" s="86"/>
      <c r="M775" s="86"/>
      <c r="N775" s="86"/>
      <c r="O775" s="86"/>
      <c r="P775" s="86"/>
      <c r="Q775" s="86"/>
      <c r="R775" s="86"/>
      <c r="S775" s="86"/>
      <c r="T775" s="86"/>
      <c r="U775" s="86"/>
      <c r="V775" s="86"/>
      <c r="W775" s="86"/>
      <c r="X775" s="86"/>
      <c r="Y775" s="86"/>
      <c r="Z775" s="86"/>
    </row>
    <row r="776" spans="1:26">
      <c r="A776" s="86"/>
      <c r="B776" s="86"/>
      <c r="C776" s="86"/>
      <c r="D776" s="86"/>
      <c r="E776" s="86"/>
      <c r="F776" s="86"/>
      <c r="G776" s="86"/>
      <c r="H776" s="86"/>
      <c r="I776" s="86"/>
      <c r="J776" s="86"/>
      <c r="K776" s="86"/>
      <c r="L776" s="86"/>
      <c r="M776" s="86"/>
      <c r="N776" s="86"/>
      <c r="O776" s="86"/>
      <c r="P776" s="86"/>
      <c r="Q776" s="86"/>
      <c r="R776" s="86"/>
      <c r="S776" s="86"/>
      <c r="T776" s="86"/>
      <c r="U776" s="86"/>
      <c r="V776" s="86"/>
      <c r="W776" s="86"/>
      <c r="X776" s="86"/>
      <c r="Y776" s="86"/>
      <c r="Z776" s="86"/>
    </row>
    <row r="777" spans="1:26">
      <c r="A777" s="86"/>
      <c r="B777" s="86"/>
      <c r="C777" s="86"/>
      <c r="D777" s="86"/>
      <c r="E777" s="86"/>
      <c r="F777" s="86"/>
      <c r="G777" s="86"/>
      <c r="H777" s="86"/>
      <c r="I777" s="86"/>
      <c r="J777" s="86"/>
      <c r="K777" s="86"/>
      <c r="L777" s="86"/>
      <c r="M777" s="86"/>
      <c r="N777" s="86"/>
      <c r="O777" s="86"/>
      <c r="P777" s="86"/>
      <c r="Q777" s="86"/>
      <c r="R777" s="86"/>
      <c r="S777" s="86"/>
      <c r="T777" s="86"/>
      <c r="U777" s="86"/>
      <c r="V777" s="86"/>
      <c r="W777" s="86"/>
      <c r="X777" s="86"/>
      <c r="Y777" s="86"/>
      <c r="Z777" s="86"/>
    </row>
    <row r="778" spans="1:26">
      <c r="A778" s="86"/>
      <c r="B778" s="86"/>
      <c r="C778" s="86"/>
      <c r="D778" s="86"/>
      <c r="E778" s="86"/>
      <c r="F778" s="86"/>
      <c r="G778" s="86"/>
      <c r="H778" s="86"/>
      <c r="I778" s="86"/>
      <c r="J778" s="86"/>
      <c r="K778" s="86"/>
      <c r="L778" s="86"/>
      <c r="M778" s="86"/>
      <c r="N778" s="86"/>
      <c r="O778" s="86"/>
      <c r="P778" s="86"/>
      <c r="Q778" s="86"/>
      <c r="R778" s="86"/>
      <c r="S778" s="86"/>
      <c r="T778" s="86"/>
      <c r="U778" s="86"/>
      <c r="V778" s="86"/>
      <c r="W778" s="86"/>
      <c r="X778" s="86"/>
      <c r="Y778" s="86"/>
      <c r="Z778" s="86"/>
    </row>
    <row r="779" spans="1:26">
      <c r="A779" s="86"/>
      <c r="B779" s="86"/>
      <c r="C779" s="86"/>
      <c r="D779" s="86"/>
      <c r="E779" s="86"/>
      <c r="F779" s="86"/>
      <c r="G779" s="86"/>
      <c r="H779" s="86"/>
      <c r="I779" s="86"/>
      <c r="J779" s="86"/>
      <c r="K779" s="86"/>
      <c r="L779" s="86"/>
      <c r="M779" s="86"/>
      <c r="N779" s="86"/>
      <c r="O779" s="86"/>
      <c r="P779" s="86"/>
      <c r="Q779" s="86"/>
      <c r="R779" s="86"/>
      <c r="S779" s="86"/>
      <c r="T779" s="86"/>
      <c r="U779" s="86"/>
      <c r="V779" s="86"/>
      <c r="W779" s="86"/>
      <c r="X779" s="86"/>
      <c r="Y779" s="86"/>
      <c r="Z779" s="86"/>
    </row>
    <row r="780" spans="1:26">
      <c r="A780" s="86"/>
      <c r="B780" s="86"/>
      <c r="C780" s="86"/>
      <c r="D780" s="86"/>
      <c r="E780" s="86"/>
      <c r="F780" s="86"/>
      <c r="G780" s="86"/>
      <c r="H780" s="86"/>
      <c r="I780" s="86"/>
      <c r="J780" s="86"/>
      <c r="K780" s="86"/>
      <c r="L780" s="86"/>
      <c r="M780" s="86"/>
      <c r="N780" s="86"/>
      <c r="O780" s="86"/>
      <c r="P780" s="86"/>
      <c r="Q780" s="86"/>
      <c r="R780" s="86"/>
      <c r="S780" s="86"/>
      <c r="T780" s="86"/>
      <c r="U780" s="86"/>
      <c r="V780" s="86"/>
      <c r="W780" s="86"/>
      <c r="X780" s="86"/>
      <c r="Y780" s="86"/>
      <c r="Z780" s="86"/>
    </row>
    <row r="781" spans="1:26">
      <c r="A781" s="86"/>
      <c r="B781" s="86"/>
      <c r="C781" s="86"/>
      <c r="D781" s="86"/>
      <c r="E781" s="86"/>
      <c r="F781" s="86"/>
      <c r="G781" s="86"/>
      <c r="H781" s="86"/>
      <c r="I781" s="86"/>
      <c r="J781" s="86"/>
      <c r="K781" s="86"/>
      <c r="L781" s="86"/>
      <c r="M781" s="86"/>
      <c r="N781" s="86"/>
      <c r="O781" s="86"/>
      <c r="P781" s="86"/>
      <c r="Q781" s="86"/>
      <c r="R781" s="86"/>
      <c r="S781" s="86"/>
      <c r="T781" s="86"/>
      <c r="U781" s="86"/>
      <c r="V781" s="86"/>
      <c r="W781" s="86"/>
      <c r="X781" s="86"/>
      <c r="Y781" s="86"/>
      <c r="Z781" s="86"/>
    </row>
    <row r="782" spans="1:26">
      <c r="A782" s="86"/>
      <c r="B782" s="86"/>
      <c r="C782" s="86"/>
      <c r="D782" s="86"/>
      <c r="E782" s="86"/>
      <c r="F782" s="86"/>
      <c r="G782" s="86"/>
      <c r="H782" s="86"/>
      <c r="I782" s="86"/>
      <c r="J782" s="86"/>
      <c r="K782" s="86"/>
      <c r="L782" s="86"/>
      <c r="M782" s="86"/>
      <c r="N782" s="86"/>
      <c r="O782" s="86"/>
      <c r="P782" s="86"/>
      <c r="Q782" s="86"/>
      <c r="R782" s="86"/>
      <c r="S782" s="86"/>
      <c r="T782" s="86"/>
      <c r="U782" s="86"/>
      <c r="V782" s="86"/>
      <c r="W782" s="86"/>
      <c r="X782" s="86"/>
      <c r="Y782" s="86"/>
      <c r="Z782" s="86"/>
    </row>
    <row r="783" spans="1:26">
      <c r="A783" s="86"/>
      <c r="B783" s="86"/>
      <c r="C783" s="86"/>
      <c r="D783" s="86"/>
      <c r="E783" s="86"/>
      <c r="F783" s="86"/>
      <c r="G783" s="86"/>
      <c r="H783" s="86"/>
      <c r="I783" s="86"/>
      <c r="J783" s="86"/>
      <c r="K783" s="86"/>
      <c r="L783" s="86"/>
      <c r="M783" s="86"/>
      <c r="N783" s="86"/>
      <c r="O783" s="86"/>
      <c r="P783" s="86"/>
      <c r="Q783" s="86"/>
      <c r="R783" s="86"/>
      <c r="S783" s="86"/>
      <c r="T783" s="86"/>
      <c r="U783" s="86"/>
      <c r="V783" s="86"/>
      <c r="W783" s="86"/>
      <c r="X783" s="86"/>
      <c r="Y783" s="86"/>
      <c r="Z783" s="86"/>
    </row>
    <row r="784" spans="1:26">
      <c r="A784" s="86"/>
      <c r="B784" s="86"/>
      <c r="C784" s="86"/>
      <c r="D784" s="86"/>
      <c r="E784" s="86"/>
      <c r="F784" s="86"/>
      <c r="G784" s="86"/>
      <c r="H784" s="86"/>
      <c r="I784" s="86"/>
      <c r="J784" s="86"/>
      <c r="K784" s="86"/>
      <c r="L784" s="86"/>
      <c r="M784" s="86"/>
      <c r="N784" s="86"/>
      <c r="O784" s="86"/>
      <c r="P784" s="86"/>
      <c r="Q784" s="86"/>
      <c r="R784" s="86"/>
      <c r="S784" s="86"/>
      <c r="T784" s="86"/>
      <c r="U784" s="86"/>
      <c r="V784" s="86"/>
      <c r="W784" s="86"/>
      <c r="X784" s="86"/>
      <c r="Y784" s="86"/>
      <c r="Z784" s="86"/>
    </row>
    <row r="785" spans="1:26">
      <c r="A785" s="86"/>
      <c r="B785" s="86"/>
      <c r="C785" s="86"/>
      <c r="D785" s="86"/>
      <c r="E785" s="86"/>
      <c r="F785" s="86"/>
      <c r="G785" s="86"/>
      <c r="H785" s="86"/>
      <c r="I785" s="86"/>
      <c r="J785" s="86"/>
      <c r="K785" s="86"/>
      <c r="L785" s="86"/>
      <c r="M785" s="86"/>
      <c r="N785" s="86"/>
      <c r="O785" s="86"/>
      <c r="P785" s="86"/>
      <c r="Q785" s="86"/>
      <c r="R785" s="86"/>
      <c r="S785" s="86"/>
      <c r="T785" s="86"/>
      <c r="U785" s="86"/>
      <c r="V785" s="86"/>
      <c r="W785" s="86"/>
      <c r="X785" s="86"/>
      <c r="Y785" s="86"/>
      <c r="Z785" s="86"/>
    </row>
    <row r="786" spans="1:26">
      <c r="A786" s="86"/>
      <c r="B786" s="86"/>
      <c r="C786" s="86"/>
      <c r="D786" s="86"/>
      <c r="E786" s="86"/>
      <c r="F786" s="86"/>
      <c r="G786" s="86"/>
      <c r="H786" s="86"/>
      <c r="I786" s="86"/>
      <c r="J786" s="86"/>
      <c r="K786" s="86"/>
      <c r="L786" s="86"/>
      <c r="M786" s="86"/>
      <c r="N786" s="86"/>
      <c r="O786" s="86"/>
      <c r="P786" s="86"/>
      <c r="Q786" s="86"/>
      <c r="R786" s="86"/>
      <c r="S786" s="86"/>
      <c r="T786" s="86"/>
      <c r="U786" s="86"/>
      <c r="V786" s="86"/>
      <c r="W786" s="86"/>
      <c r="X786" s="86"/>
      <c r="Y786" s="86"/>
      <c r="Z786" s="86"/>
    </row>
    <row r="787" spans="1:26">
      <c r="A787" s="86"/>
      <c r="B787" s="86"/>
      <c r="C787" s="86"/>
      <c r="D787" s="86"/>
      <c r="E787" s="86"/>
      <c r="F787" s="86"/>
      <c r="G787" s="86"/>
      <c r="H787" s="86"/>
      <c r="I787" s="86"/>
      <c r="J787" s="86"/>
      <c r="K787" s="86"/>
      <c r="L787" s="86"/>
      <c r="M787" s="86"/>
      <c r="N787" s="86"/>
      <c r="O787" s="86"/>
      <c r="P787" s="86"/>
      <c r="Q787" s="86"/>
      <c r="R787" s="86"/>
      <c r="S787" s="86"/>
      <c r="T787" s="86"/>
      <c r="U787" s="86"/>
      <c r="V787" s="86"/>
      <c r="W787" s="86"/>
      <c r="X787" s="86"/>
      <c r="Y787" s="86"/>
      <c r="Z787" s="86"/>
    </row>
    <row r="788" spans="1:26">
      <c r="A788" s="86"/>
      <c r="B788" s="86"/>
      <c r="C788" s="86"/>
      <c r="D788" s="86"/>
      <c r="E788" s="86"/>
      <c r="F788" s="86"/>
      <c r="G788" s="86"/>
      <c r="H788" s="86"/>
      <c r="I788" s="86"/>
      <c r="J788" s="86"/>
      <c r="K788" s="86"/>
      <c r="L788" s="86"/>
      <c r="M788" s="86"/>
      <c r="N788" s="86"/>
      <c r="O788" s="86"/>
      <c r="P788" s="86"/>
      <c r="Q788" s="86"/>
      <c r="R788" s="86"/>
      <c r="S788" s="86"/>
      <c r="T788" s="86"/>
      <c r="U788" s="86"/>
      <c r="V788" s="86"/>
      <c r="W788" s="86"/>
      <c r="X788" s="86"/>
      <c r="Y788" s="86"/>
      <c r="Z788" s="86"/>
    </row>
    <row r="789" spans="1:26">
      <c r="A789" s="86"/>
      <c r="B789" s="86"/>
      <c r="C789" s="86"/>
      <c r="D789" s="86"/>
      <c r="E789" s="86"/>
      <c r="F789" s="86"/>
      <c r="G789" s="86"/>
      <c r="H789" s="86"/>
      <c r="I789" s="86"/>
      <c r="J789" s="86"/>
      <c r="K789" s="86"/>
      <c r="L789" s="86"/>
      <c r="M789" s="86"/>
      <c r="N789" s="86"/>
      <c r="O789" s="86"/>
      <c r="P789" s="86"/>
      <c r="Q789" s="86"/>
      <c r="R789" s="86"/>
      <c r="S789" s="86"/>
      <c r="T789" s="86"/>
      <c r="U789" s="86"/>
      <c r="V789" s="86"/>
      <c r="W789" s="86"/>
      <c r="X789" s="86"/>
      <c r="Y789" s="86"/>
      <c r="Z789" s="86"/>
    </row>
    <row r="790" spans="1:26">
      <c r="A790" s="86"/>
      <c r="B790" s="86"/>
      <c r="C790" s="86"/>
      <c r="D790" s="86"/>
      <c r="E790" s="86"/>
      <c r="F790" s="86"/>
      <c r="G790" s="86"/>
      <c r="H790" s="86"/>
      <c r="I790" s="86"/>
      <c r="J790" s="86"/>
      <c r="K790" s="86"/>
      <c r="L790" s="86"/>
      <c r="M790" s="86"/>
      <c r="N790" s="86"/>
      <c r="O790" s="86"/>
      <c r="P790" s="86"/>
      <c r="Q790" s="86"/>
      <c r="R790" s="86"/>
      <c r="S790" s="86"/>
      <c r="T790" s="86"/>
      <c r="U790" s="86"/>
      <c r="V790" s="86"/>
      <c r="W790" s="86"/>
      <c r="X790" s="86"/>
      <c r="Y790" s="86"/>
      <c r="Z790" s="86"/>
    </row>
    <row r="791" spans="1:26">
      <c r="A791" s="86"/>
      <c r="B791" s="86"/>
      <c r="C791" s="86"/>
      <c r="D791" s="86"/>
      <c r="E791" s="86"/>
      <c r="F791" s="86"/>
      <c r="G791" s="86"/>
      <c r="H791" s="86"/>
      <c r="I791" s="86"/>
      <c r="J791" s="86"/>
      <c r="K791" s="86"/>
      <c r="L791" s="86"/>
      <c r="M791" s="86"/>
      <c r="N791" s="86"/>
      <c r="O791" s="86"/>
      <c r="P791" s="86"/>
      <c r="Q791" s="86"/>
      <c r="R791" s="86"/>
      <c r="S791" s="86"/>
      <c r="T791" s="86"/>
      <c r="U791" s="86"/>
      <c r="V791" s="86"/>
      <c r="W791" s="86"/>
      <c r="X791" s="86"/>
      <c r="Y791" s="86"/>
      <c r="Z791" s="86"/>
    </row>
    <row r="792" spans="1:26">
      <c r="A792" s="86"/>
      <c r="B792" s="86"/>
      <c r="C792" s="86"/>
      <c r="D792" s="86"/>
      <c r="E792" s="86"/>
      <c r="F792" s="86"/>
      <c r="G792" s="86"/>
      <c r="H792" s="86"/>
      <c r="I792" s="86"/>
      <c r="J792" s="86"/>
      <c r="K792" s="86"/>
      <c r="L792" s="86"/>
      <c r="M792" s="86"/>
      <c r="N792" s="86"/>
      <c r="O792" s="86"/>
      <c r="P792" s="86"/>
      <c r="Q792" s="86"/>
      <c r="R792" s="86"/>
      <c r="S792" s="86"/>
      <c r="T792" s="86"/>
      <c r="U792" s="86"/>
      <c r="V792" s="86"/>
      <c r="W792" s="86"/>
      <c r="X792" s="86"/>
      <c r="Y792" s="86"/>
      <c r="Z792" s="86"/>
    </row>
    <row r="793" spans="1:26">
      <c r="A793" s="86"/>
      <c r="B793" s="86"/>
      <c r="C793" s="86"/>
      <c r="D793" s="86"/>
      <c r="E793" s="86"/>
      <c r="F793" s="86"/>
      <c r="G793" s="86"/>
      <c r="H793" s="86"/>
      <c r="I793" s="86"/>
      <c r="J793" s="86"/>
      <c r="K793" s="86"/>
      <c r="L793" s="86"/>
      <c r="M793" s="86"/>
      <c r="N793" s="86"/>
      <c r="O793" s="86"/>
      <c r="P793" s="86"/>
      <c r="Q793" s="86"/>
      <c r="R793" s="86"/>
      <c r="S793" s="86"/>
      <c r="T793" s="86"/>
      <c r="U793" s="86"/>
      <c r="V793" s="86"/>
      <c r="W793" s="86"/>
      <c r="X793" s="86"/>
      <c r="Y793" s="86"/>
      <c r="Z793" s="86"/>
    </row>
    <row r="794" spans="1:26">
      <c r="A794" s="86"/>
      <c r="B794" s="86"/>
      <c r="C794" s="86"/>
      <c r="D794" s="86"/>
      <c r="E794" s="86"/>
      <c r="F794" s="86"/>
      <c r="G794" s="86"/>
      <c r="H794" s="86"/>
      <c r="I794" s="86"/>
      <c r="J794" s="86"/>
      <c r="K794" s="86"/>
      <c r="L794" s="86"/>
      <c r="M794" s="86"/>
      <c r="N794" s="86"/>
      <c r="O794" s="86"/>
      <c r="P794" s="86"/>
      <c r="Q794" s="86"/>
      <c r="R794" s="86"/>
      <c r="S794" s="86"/>
      <c r="T794" s="86"/>
      <c r="U794" s="86"/>
      <c r="V794" s="86"/>
      <c r="W794" s="86"/>
      <c r="X794" s="86"/>
      <c r="Y794" s="86"/>
      <c r="Z794" s="86"/>
    </row>
    <row r="795" spans="1:26">
      <c r="A795" s="86"/>
      <c r="B795" s="86"/>
      <c r="C795" s="86"/>
      <c r="D795" s="86"/>
      <c r="E795" s="86"/>
      <c r="F795" s="86"/>
      <c r="G795" s="86"/>
      <c r="H795" s="86"/>
      <c r="I795" s="86"/>
      <c r="J795" s="86"/>
      <c r="K795" s="86"/>
      <c r="L795" s="86"/>
      <c r="M795" s="86"/>
      <c r="N795" s="86"/>
      <c r="O795" s="86"/>
      <c r="P795" s="86"/>
      <c r="Q795" s="86"/>
      <c r="R795" s="86"/>
      <c r="S795" s="86"/>
      <c r="T795" s="86"/>
      <c r="U795" s="86"/>
      <c r="V795" s="86"/>
      <c r="W795" s="86"/>
      <c r="X795" s="86"/>
      <c r="Y795" s="86"/>
      <c r="Z795" s="86"/>
    </row>
    <row r="796" spans="1:26">
      <c r="A796" s="86"/>
      <c r="B796" s="86"/>
      <c r="C796" s="86"/>
      <c r="D796" s="86"/>
      <c r="E796" s="86"/>
      <c r="F796" s="86"/>
      <c r="G796" s="86"/>
      <c r="H796" s="86"/>
      <c r="I796" s="86"/>
      <c r="J796" s="86"/>
      <c r="K796" s="86"/>
      <c r="L796" s="86"/>
      <c r="M796" s="86"/>
      <c r="N796" s="86"/>
      <c r="O796" s="86"/>
      <c r="P796" s="86"/>
      <c r="Q796" s="86"/>
      <c r="R796" s="86"/>
      <c r="S796" s="86"/>
      <c r="T796" s="86"/>
      <c r="U796" s="86"/>
      <c r="V796" s="86"/>
      <c r="W796" s="86"/>
      <c r="X796" s="86"/>
      <c r="Y796" s="86"/>
      <c r="Z796" s="86"/>
    </row>
    <row r="797" spans="1:26">
      <c r="A797" s="86"/>
      <c r="B797" s="86"/>
      <c r="C797" s="86"/>
      <c r="D797" s="86"/>
      <c r="E797" s="86"/>
      <c r="F797" s="86"/>
      <c r="G797" s="86"/>
      <c r="H797" s="86"/>
      <c r="I797" s="86"/>
      <c r="J797" s="86"/>
      <c r="K797" s="86"/>
      <c r="L797" s="86"/>
      <c r="M797" s="86"/>
      <c r="N797" s="86"/>
      <c r="O797" s="86"/>
      <c r="P797" s="86"/>
      <c r="Q797" s="86"/>
      <c r="R797" s="86"/>
      <c r="S797" s="86"/>
      <c r="T797" s="86"/>
      <c r="U797" s="86"/>
      <c r="V797" s="86"/>
      <c r="W797" s="86"/>
      <c r="X797" s="86"/>
      <c r="Y797" s="86"/>
      <c r="Z797" s="86"/>
    </row>
    <row r="798" spans="1:26">
      <c r="A798" s="86"/>
      <c r="B798" s="86"/>
      <c r="C798" s="86"/>
      <c r="D798" s="86"/>
      <c r="E798" s="86"/>
      <c r="F798" s="86"/>
      <c r="G798" s="86"/>
      <c r="H798" s="86"/>
      <c r="I798" s="86"/>
      <c r="J798" s="86"/>
      <c r="K798" s="86"/>
      <c r="L798" s="86"/>
      <c r="M798" s="86"/>
      <c r="N798" s="86"/>
      <c r="O798" s="86"/>
      <c r="P798" s="86"/>
      <c r="Q798" s="86"/>
      <c r="R798" s="86"/>
      <c r="S798" s="86"/>
      <c r="T798" s="86"/>
      <c r="U798" s="86"/>
      <c r="V798" s="86"/>
      <c r="W798" s="86"/>
      <c r="X798" s="86"/>
      <c r="Y798" s="86"/>
      <c r="Z798" s="86"/>
    </row>
    <row r="799" spans="1:26">
      <c r="A799" s="86"/>
      <c r="B799" s="86"/>
      <c r="C799" s="86"/>
      <c r="D799" s="86"/>
      <c r="E799" s="86"/>
      <c r="F799" s="86"/>
      <c r="G799" s="86"/>
      <c r="H799" s="86"/>
      <c r="I799" s="86"/>
      <c r="J799" s="86"/>
      <c r="K799" s="86"/>
      <c r="L799" s="86"/>
      <c r="M799" s="86"/>
      <c r="N799" s="86"/>
      <c r="O799" s="86"/>
      <c r="P799" s="86"/>
      <c r="Q799" s="86"/>
      <c r="R799" s="86"/>
      <c r="S799" s="86"/>
      <c r="T799" s="86"/>
      <c r="U799" s="86"/>
      <c r="V799" s="86"/>
      <c r="W799" s="86"/>
      <c r="X799" s="86"/>
      <c r="Y799" s="86"/>
      <c r="Z799" s="86"/>
    </row>
    <row r="800" spans="1:26">
      <c r="A800" s="86"/>
      <c r="B800" s="86"/>
      <c r="C800" s="86"/>
      <c r="D800" s="86"/>
      <c r="E800" s="86"/>
      <c r="F800" s="86"/>
      <c r="G800" s="86"/>
      <c r="H800" s="86"/>
      <c r="I800" s="86"/>
      <c r="J800" s="86"/>
      <c r="K800" s="86"/>
      <c r="L800" s="86"/>
      <c r="M800" s="86"/>
      <c r="N800" s="86"/>
      <c r="O800" s="86"/>
      <c r="P800" s="86"/>
      <c r="Q800" s="86"/>
      <c r="R800" s="86"/>
      <c r="S800" s="86"/>
      <c r="T800" s="86"/>
      <c r="U800" s="86"/>
      <c r="V800" s="86"/>
      <c r="W800" s="86"/>
      <c r="X800" s="86"/>
      <c r="Y800" s="86"/>
      <c r="Z800" s="86"/>
    </row>
    <row r="801" spans="1:26">
      <c r="A801" s="86"/>
      <c r="B801" s="86"/>
      <c r="C801" s="86"/>
      <c r="D801" s="86"/>
      <c r="E801" s="86"/>
      <c r="F801" s="86"/>
      <c r="G801" s="86"/>
      <c r="H801" s="86"/>
      <c r="I801" s="86"/>
      <c r="J801" s="86"/>
      <c r="K801" s="86"/>
      <c r="L801" s="86"/>
      <c r="M801" s="86"/>
      <c r="N801" s="86"/>
      <c r="O801" s="86"/>
      <c r="P801" s="86"/>
      <c r="Q801" s="86"/>
      <c r="R801" s="86"/>
      <c r="S801" s="86"/>
      <c r="T801" s="86"/>
      <c r="U801" s="86"/>
      <c r="V801" s="86"/>
      <c r="W801" s="86"/>
      <c r="X801" s="86"/>
      <c r="Y801" s="86"/>
      <c r="Z801" s="86"/>
    </row>
    <row r="802" spans="1:26">
      <c r="A802" s="86"/>
      <c r="B802" s="86"/>
      <c r="C802" s="86"/>
      <c r="D802" s="86"/>
      <c r="E802" s="86"/>
      <c r="F802" s="86"/>
      <c r="G802" s="86"/>
      <c r="H802" s="86"/>
      <c r="I802" s="86"/>
      <c r="J802" s="86"/>
      <c r="K802" s="86"/>
      <c r="L802" s="86"/>
      <c r="M802" s="86"/>
      <c r="N802" s="86"/>
      <c r="O802" s="86"/>
      <c r="P802" s="86"/>
      <c r="Q802" s="86"/>
      <c r="R802" s="86"/>
      <c r="S802" s="86"/>
      <c r="T802" s="86"/>
      <c r="U802" s="86"/>
      <c r="V802" s="86"/>
      <c r="W802" s="86"/>
      <c r="X802" s="86"/>
      <c r="Y802" s="86"/>
      <c r="Z802" s="86"/>
    </row>
    <row r="803" spans="1:26">
      <c r="A803" s="86"/>
      <c r="B803" s="86"/>
      <c r="C803" s="86"/>
      <c r="D803" s="86"/>
      <c r="E803" s="86"/>
      <c r="F803" s="86"/>
      <c r="G803" s="86"/>
      <c r="H803" s="86"/>
      <c r="I803" s="86"/>
      <c r="J803" s="86"/>
      <c r="K803" s="86"/>
      <c r="L803" s="86"/>
      <c r="M803" s="86"/>
      <c r="N803" s="86"/>
      <c r="O803" s="86"/>
      <c r="P803" s="86"/>
      <c r="Q803" s="86"/>
      <c r="R803" s="86"/>
      <c r="S803" s="86"/>
      <c r="T803" s="86"/>
      <c r="U803" s="86"/>
      <c r="V803" s="86"/>
      <c r="W803" s="86"/>
      <c r="X803" s="86"/>
      <c r="Y803" s="86"/>
      <c r="Z803" s="86"/>
    </row>
    <row r="804" spans="1:26">
      <c r="A804" s="86"/>
      <c r="B804" s="86"/>
      <c r="C804" s="86"/>
      <c r="D804" s="86"/>
      <c r="E804" s="86"/>
      <c r="F804" s="86"/>
      <c r="G804" s="86"/>
      <c r="H804" s="86"/>
      <c r="I804" s="86"/>
      <c r="J804" s="86"/>
      <c r="K804" s="86"/>
      <c r="L804" s="86"/>
      <c r="M804" s="86"/>
      <c r="N804" s="86"/>
      <c r="O804" s="86"/>
      <c r="P804" s="86"/>
      <c r="Q804" s="86"/>
      <c r="R804" s="86"/>
      <c r="S804" s="86"/>
      <c r="T804" s="86"/>
      <c r="U804" s="86"/>
      <c r="V804" s="86"/>
      <c r="W804" s="86"/>
      <c r="X804" s="86"/>
      <c r="Y804" s="86"/>
      <c r="Z804" s="86"/>
    </row>
    <row r="805" spans="1:26">
      <c r="A805" s="86"/>
      <c r="B805" s="86"/>
      <c r="C805" s="86"/>
      <c r="D805" s="86"/>
      <c r="E805" s="86"/>
      <c r="F805" s="86"/>
      <c r="G805" s="86"/>
      <c r="H805" s="86"/>
      <c r="I805" s="86"/>
      <c r="J805" s="86"/>
      <c r="K805" s="86"/>
      <c r="L805" s="86"/>
      <c r="M805" s="86"/>
      <c r="N805" s="86"/>
      <c r="O805" s="86"/>
      <c r="P805" s="86"/>
      <c r="Q805" s="86"/>
      <c r="R805" s="86"/>
      <c r="S805" s="86"/>
      <c r="T805" s="86"/>
      <c r="U805" s="86"/>
      <c r="V805" s="86"/>
      <c r="W805" s="86"/>
      <c r="X805" s="86"/>
      <c r="Y805" s="86"/>
      <c r="Z805" s="86"/>
    </row>
    <row r="806" spans="1:26">
      <c r="A806" s="86"/>
      <c r="B806" s="86"/>
      <c r="C806" s="86"/>
      <c r="D806" s="86"/>
      <c r="E806" s="86"/>
      <c r="F806" s="86"/>
      <c r="G806" s="86"/>
      <c r="H806" s="86"/>
      <c r="I806" s="86"/>
      <c r="J806" s="86"/>
      <c r="K806" s="86"/>
      <c r="L806" s="86"/>
      <c r="M806" s="86"/>
      <c r="N806" s="86"/>
      <c r="O806" s="86"/>
      <c r="P806" s="86"/>
      <c r="Q806" s="86"/>
      <c r="R806" s="86"/>
      <c r="S806" s="86"/>
      <c r="T806" s="86"/>
      <c r="U806" s="86"/>
      <c r="V806" s="86"/>
      <c r="W806" s="86"/>
      <c r="X806" s="86"/>
      <c r="Y806" s="86"/>
      <c r="Z806" s="86"/>
    </row>
    <row r="807" spans="1:26">
      <c r="A807" s="86"/>
      <c r="B807" s="86"/>
      <c r="C807" s="86"/>
      <c r="D807" s="86"/>
      <c r="E807" s="86"/>
      <c r="F807" s="86"/>
      <c r="G807" s="86"/>
      <c r="H807" s="86"/>
      <c r="I807" s="86"/>
      <c r="J807" s="86"/>
      <c r="K807" s="86"/>
      <c r="L807" s="86"/>
      <c r="M807" s="86"/>
      <c r="N807" s="86"/>
      <c r="O807" s="86"/>
      <c r="P807" s="86"/>
      <c r="Q807" s="86"/>
      <c r="R807" s="86"/>
      <c r="S807" s="86"/>
      <c r="T807" s="86"/>
      <c r="U807" s="86"/>
      <c r="V807" s="86"/>
      <c r="W807" s="86"/>
      <c r="X807" s="86"/>
      <c r="Y807" s="86"/>
      <c r="Z807" s="86"/>
    </row>
    <row r="808" spans="1:26">
      <c r="A808" s="86"/>
      <c r="B808" s="86"/>
      <c r="C808" s="86"/>
      <c r="D808" s="86"/>
      <c r="E808" s="86"/>
      <c r="F808" s="86"/>
      <c r="G808" s="86"/>
      <c r="H808" s="86"/>
      <c r="I808" s="86"/>
      <c r="J808" s="86"/>
      <c r="K808" s="86"/>
      <c r="L808" s="86"/>
      <c r="M808" s="86"/>
      <c r="N808" s="86"/>
      <c r="O808" s="86"/>
      <c r="P808" s="86"/>
      <c r="Q808" s="86"/>
      <c r="R808" s="86"/>
      <c r="S808" s="86"/>
      <c r="T808" s="86"/>
      <c r="U808" s="86"/>
      <c r="V808" s="86"/>
      <c r="W808" s="86"/>
      <c r="X808" s="86"/>
      <c r="Y808" s="86"/>
      <c r="Z808" s="86"/>
    </row>
    <row r="809" spans="1:26">
      <c r="A809" s="86"/>
      <c r="B809" s="86"/>
      <c r="C809" s="86"/>
      <c r="D809" s="86"/>
      <c r="E809" s="86"/>
      <c r="F809" s="86"/>
      <c r="G809" s="86"/>
      <c r="H809" s="86"/>
      <c r="I809" s="86"/>
      <c r="J809" s="86"/>
      <c r="K809" s="86"/>
      <c r="L809" s="86"/>
      <c r="M809" s="86"/>
      <c r="N809" s="86"/>
      <c r="O809" s="86"/>
      <c r="P809" s="86"/>
      <c r="Q809" s="86"/>
      <c r="R809" s="86"/>
      <c r="S809" s="86"/>
      <c r="T809" s="86"/>
      <c r="U809" s="86"/>
      <c r="V809" s="86"/>
      <c r="W809" s="86"/>
      <c r="X809" s="86"/>
      <c r="Y809" s="86"/>
      <c r="Z809" s="86"/>
    </row>
    <row r="810" spans="1:26">
      <c r="A810" s="86"/>
      <c r="B810" s="86"/>
      <c r="C810" s="86"/>
      <c r="D810" s="86"/>
      <c r="E810" s="86"/>
      <c r="F810" s="86"/>
      <c r="G810" s="86"/>
      <c r="H810" s="86"/>
      <c r="I810" s="86"/>
      <c r="J810" s="86"/>
      <c r="K810" s="86"/>
      <c r="L810" s="86"/>
      <c r="M810" s="86"/>
      <c r="N810" s="86"/>
      <c r="O810" s="86"/>
      <c r="P810" s="86"/>
      <c r="Q810" s="86"/>
      <c r="R810" s="86"/>
      <c r="S810" s="86"/>
      <c r="T810" s="86"/>
      <c r="U810" s="86"/>
      <c r="V810" s="86"/>
      <c r="W810" s="86"/>
      <c r="X810" s="86"/>
      <c r="Y810" s="86"/>
      <c r="Z810" s="86"/>
    </row>
    <row r="811" spans="1:26">
      <c r="A811" s="86"/>
      <c r="B811" s="86"/>
      <c r="C811" s="86"/>
      <c r="D811" s="86"/>
      <c r="E811" s="86"/>
      <c r="F811" s="86"/>
      <c r="G811" s="86"/>
      <c r="H811" s="86"/>
      <c r="I811" s="86"/>
      <c r="J811" s="86"/>
      <c r="K811" s="86"/>
      <c r="L811" s="86"/>
      <c r="M811" s="86"/>
      <c r="N811" s="86"/>
      <c r="O811" s="86"/>
      <c r="P811" s="86"/>
      <c r="Q811" s="86"/>
      <c r="R811" s="86"/>
      <c r="S811" s="86"/>
      <c r="T811" s="86"/>
      <c r="U811" s="86"/>
      <c r="V811" s="86"/>
      <c r="W811" s="86"/>
      <c r="X811" s="86"/>
      <c r="Y811" s="86"/>
      <c r="Z811" s="86"/>
    </row>
    <row r="812" spans="1:26">
      <c r="A812" s="86"/>
      <c r="B812" s="86"/>
      <c r="C812" s="86"/>
      <c r="D812" s="86"/>
      <c r="E812" s="86"/>
      <c r="F812" s="86"/>
      <c r="G812" s="86"/>
      <c r="H812" s="86"/>
      <c r="I812" s="86"/>
      <c r="J812" s="86"/>
      <c r="K812" s="86"/>
      <c r="L812" s="86"/>
      <c r="M812" s="86"/>
      <c r="N812" s="86"/>
      <c r="O812" s="86"/>
      <c r="P812" s="86"/>
      <c r="Q812" s="86"/>
      <c r="R812" s="86"/>
      <c r="S812" s="86"/>
      <c r="T812" s="86"/>
      <c r="U812" s="86"/>
      <c r="V812" s="86"/>
      <c r="W812" s="86"/>
      <c r="X812" s="86"/>
      <c r="Y812" s="86"/>
      <c r="Z812" s="86"/>
    </row>
    <row r="813" spans="1:26">
      <c r="A813" s="86"/>
      <c r="B813" s="86"/>
      <c r="C813" s="86"/>
      <c r="D813" s="86"/>
      <c r="E813" s="86"/>
      <c r="F813" s="86"/>
      <c r="G813" s="86"/>
      <c r="H813" s="86"/>
      <c r="I813" s="86"/>
      <c r="J813" s="86"/>
      <c r="K813" s="86"/>
      <c r="L813" s="86"/>
      <c r="M813" s="86"/>
      <c r="N813" s="86"/>
      <c r="O813" s="86"/>
      <c r="P813" s="86"/>
      <c r="Q813" s="86"/>
      <c r="R813" s="86"/>
      <c r="S813" s="86"/>
      <c r="T813" s="86"/>
      <c r="U813" s="86"/>
      <c r="V813" s="86"/>
      <c r="W813" s="86"/>
      <c r="X813" s="86"/>
      <c r="Y813" s="86"/>
      <c r="Z813" s="86"/>
    </row>
    <row r="814" spans="1:26">
      <c r="A814" s="86"/>
      <c r="B814" s="86"/>
      <c r="C814" s="86"/>
      <c r="D814" s="86"/>
      <c r="E814" s="86"/>
      <c r="F814" s="86"/>
      <c r="G814" s="86"/>
      <c r="H814" s="86"/>
      <c r="I814" s="86"/>
      <c r="J814" s="86"/>
      <c r="K814" s="86"/>
      <c r="L814" s="86"/>
      <c r="M814" s="86"/>
      <c r="N814" s="86"/>
      <c r="O814" s="86"/>
      <c r="P814" s="86"/>
      <c r="Q814" s="86"/>
      <c r="R814" s="86"/>
      <c r="S814" s="86"/>
      <c r="T814" s="86"/>
      <c r="U814" s="86"/>
      <c r="V814" s="86"/>
      <c r="W814" s="86"/>
      <c r="X814" s="86"/>
      <c r="Y814" s="86"/>
      <c r="Z814" s="86"/>
    </row>
    <row r="815" spans="1:26">
      <c r="A815" s="86"/>
      <c r="B815" s="86"/>
      <c r="C815" s="86"/>
      <c r="D815" s="86"/>
      <c r="E815" s="86"/>
      <c r="F815" s="86"/>
      <c r="G815" s="86"/>
      <c r="H815" s="86"/>
      <c r="I815" s="86"/>
      <c r="J815" s="86"/>
      <c r="K815" s="86"/>
      <c r="L815" s="86"/>
      <c r="M815" s="86"/>
      <c r="N815" s="86"/>
      <c r="O815" s="86"/>
      <c r="P815" s="86"/>
      <c r="Q815" s="86"/>
      <c r="R815" s="86"/>
      <c r="S815" s="86"/>
      <c r="T815" s="86"/>
      <c r="U815" s="86"/>
      <c r="V815" s="86"/>
      <c r="W815" s="86"/>
      <c r="X815" s="86"/>
      <c r="Y815" s="86"/>
      <c r="Z815" s="86"/>
    </row>
    <row r="816" spans="1:26">
      <c r="A816" s="86"/>
      <c r="B816" s="86"/>
      <c r="C816" s="86"/>
      <c r="D816" s="86"/>
      <c r="E816" s="86"/>
      <c r="F816" s="86"/>
      <c r="G816" s="86"/>
      <c r="H816" s="86"/>
      <c r="I816" s="86"/>
      <c r="J816" s="86"/>
      <c r="K816" s="86"/>
      <c r="L816" s="86"/>
      <c r="M816" s="86"/>
      <c r="N816" s="86"/>
      <c r="O816" s="86"/>
      <c r="P816" s="86"/>
      <c r="Q816" s="86"/>
      <c r="R816" s="86"/>
      <c r="S816" s="86"/>
      <c r="T816" s="86"/>
      <c r="U816" s="86"/>
      <c r="V816" s="86"/>
      <c r="W816" s="86"/>
      <c r="X816" s="86"/>
      <c r="Y816" s="86"/>
      <c r="Z816" s="86"/>
    </row>
    <row r="817" spans="1:26">
      <c r="A817" s="86"/>
      <c r="B817" s="86"/>
      <c r="C817" s="86"/>
      <c r="D817" s="86"/>
      <c r="E817" s="86"/>
      <c r="F817" s="86"/>
      <c r="G817" s="86"/>
      <c r="H817" s="86"/>
      <c r="I817" s="86"/>
      <c r="J817" s="86"/>
      <c r="K817" s="86"/>
      <c r="L817" s="86"/>
      <c r="M817" s="86"/>
      <c r="N817" s="86"/>
      <c r="O817" s="86"/>
      <c r="P817" s="86"/>
      <c r="Q817" s="86"/>
      <c r="R817" s="86"/>
      <c r="S817" s="86"/>
      <c r="T817" s="86"/>
      <c r="U817" s="86"/>
      <c r="V817" s="86"/>
      <c r="W817" s="86"/>
      <c r="X817" s="86"/>
      <c r="Y817" s="86"/>
      <c r="Z817" s="86"/>
    </row>
    <row r="818" spans="1:26">
      <c r="A818" s="86"/>
      <c r="B818" s="86"/>
      <c r="C818" s="86"/>
      <c r="D818" s="86"/>
      <c r="E818" s="86"/>
      <c r="F818" s="86"/>
      <c r="G818" s="86"/>
      <c r="H818" s="86"/>
      <c r="I818" s="86"/>
      <c r="J818" s="86"/>
      <c r="K818" s="86"/>
      <c r="L818" s="86"/>
      <c r="M818" s="86"/>
      <c r="N818" s="86"/>
      <c r="O818" s="86"/>
      <c r="P818" s="86"/>
      <c r="Q818" s="86"/>
      <c r="R818" s="86"/>
      <c r="S818" s="86"/>
      <c r="T818" s="86"/>
      <c r="U818" s="86"/>
      <c r="V818" s="86"/>
      <c r="W818" s="86"/>
      <c r="X818" s="86"/>
      <c r="Y818" s="86"/>
      <c r="Z818" s="86"/>
    </row>
    <row r="819" spans="1:26">
      <c r="A819" s="86"/>
      <c r="B819" s="86"/>
      <c r="C819" s="86"/>
      <c r="D819" s="86"/>
      <c r="E819" s="86"/>
      <c r="F819" s="86"/>
      <c r="G819" s="86"/>
      <c r="H819" s="86"/>
      <c r="I819" s="86"/>
      <c r="J819" s="86"/>
      <c r="K819" s="86"/>
      <c r="L819" s="86"/>
      <c r="M819" s="86"/>
      <c r="N819" s="86"/>
      <c r="O819" s="86"/>
      <c r="P819" s="86"/>
      <c r="Q819" s="86"/>
      <c r="R819" s="86"/>
      <c r="S819" s="86"/>
      <c r="T819" s="86"/>
      <c r="U819" s="86"/>
      <c r="V819" s="86"/>
      <c r="W819" s="86"/>
      <c r="X819" s="86"/>
      <c r="Y819" s="86"/>
      <c r="Z819" s="86"/>
    </row>
    <row r="820" spans="1:26">
      <c r="A820" s="86"/>
      <c r="B820" s="86"/>
      <c r="C820" s="86"/>
      <c r="D820" s="86"/>
      <c r="E820" s="86"/>
      <c r="F820" s="86"/>
      <c r="G820" s="86"/>
      <c r="H820" s="86"/>
      <c r="I820" s="86"/>
      <c r="J820" s="86"/>
      <c r="K820" s="86"/>
      <c r="L820" s="86"/>
      <c r="M820" s="86"/>
      <c r="N820" s="86"/>
      <c r="O820" s="86"/>
      <c r="P820" s="86"/>
      <c r="Q820" s="86"/>
      <c r="R820" s="86"/>
      <c r="S820" s="86"/>
      <c r="T820" s="86"/>
      <c r="U820" s="86"/>
      <c r="V820" s="86"/>
      <c r="W820" s="86"/>
      <c r="X820" s="86"/>
      <c r="Y820" s="86"/>
      <c r="Z820" s="86"/>
    </row>
    <row r="821" spans="1:26">
      <c r="A821" s="86"/>
      <c r="B821" s="86"/>
      <c r="C821" s="86"/>
      <c r="D821" s="86"/>
      <c r="E821" s="86"/>
      <c r="F821" s="86"/>
      <c r="G821" s="86"/>
      <c r="H821" s="86"/>
      <c r="I821" s="86"/>
      <c r="J821" s="86"/>
      <c r="K821" s="86"/>
      <c r="L821" s="86"/>
      <c r="M821" s="86"/>
      <c r="N821" s="86"/>
      <c r="O821" s="86"/>
      <c r="P821" s="86"/>
      <c r="Q821" s="86"/>
      <c r="R821" s="86"/>
      <c r="S821" s="86"/>
      <c r="T821" s="86"/>
      <c r="U821" s="86"/>
      <c r="V821" s="86"/>
      <c r="W821" s="86"/>
      <c r="X821" s="86"/>
      <c r="Y821" s="86"/>
      <c r="Z821" s="86"/>
    </row>
    <row r="822" spans="1:26">
      <c r="A822" s="86"/>
      <c r="B822" s="86"/>
      <c r="C822" s="86"/>
      <c r="D822" s="86"/>
      <c r="E822" s="86"/>
      <c r="F822" s="86"/>
      <c r="G822" s="86"/>
      <c r="H822" s="86"/>
      <c r="I822" s="86"/>
      <c r="J822" s="86"/>
      <c r="K822" s="86"/>
      <c r="L822" s="86"/>
      <c r="M822" s="86"/>
      <c r="N822" s="86"/>
      <c r="O822" s="86"/>
      <c r="P822" s="86"/>
      <c r="Q822" s="86"/>
      <c r="R822" s="86"/>
      <c r="S822" s="86"/>
      <c r="T822" s="86"/>
      <c r="U822" s="86"/>
      <c r="V822" s="86"/>
      <c r="W822" s="86"/>
      <c r="X822" s="86"/>
      <c r="Y822" s="86"/>
      <c r="Z822" s="86"/>
    </row>
    <row r="823" spans="1:26">
      <c r="A823" s="86"/>
      <c r="B823" s="86"/>
      <c r="C823" s="86"/>
      <c r="D823" s="86"/>
      <c r="E823" s="86"/>
      <c r="F823" s="86"/>
      <c r="G823" s="86"/>
      <c r="H823" s="86"/>
      <c r="I823" s="86"/>
      <c r="J823" s="86"/>
      <c r="K823" s="86"/>
      <c r="L823" s="86"/>
      <c r="M823" s="86"/>
      <c r="N823" s="86"/>
      <c r="O823" s="86"/>
      <c r="P823" s="86"/>
      <c r="Q823" s="86"/>
      <c r="R823" s="86"/>
      <c r="S823" s="86"/>
      <c r="T823" s="86"/>
      <c r="U823" s="86"/>
      <c r="V823" s="86"/>
      <c r="W823" s="86"/>
      <c r="X823" s="86"/>
      <c r="Y823" s="86"/>
      <c r="Z823" s="86"/>
    </row>
    <row r="824" spans="1:26">
      <c r="A824" s="86"/>
      <c r="B824" s="86"/>
      <c r="C824" s="86"/>
      <c r="D824" s="86"/>
      <c r="E824" s="86"/>
      <c r="F824" s="86"/>
      <c r="G824" s="86"/>
      <c r="H824" s="86"/>
      <c r="I824" s="86"/>
      <c r="J824" s="86"/>
      <c r="K824" s="86"/>
      <c r="L824" s="86"/>
      <c r="M824" s="86"/>
      <c r="N824" s="86"/>
      <c r="O824" s="86"/>
      <c r="P824" s="86"/>
      <c r="Q824" s="86"/>
      <c r="R824" s="86"/>
      <c r="S824" s="86"/>
      <c r="T824" s="86"/>
      <c r="U824" s="86"/>
      <c r="V824" s="86"/>
      <c r="W824" s="86"/>
      <c r="X824" s="86"/>
      <c r="Y824" s="86"/>
      <c r="Z824" s="86"/>
    </row>
    <row r="825" spans="1:26">
      <c r="A825" s="86"/>
      <c r="B825" s="86"/>
      <c r="C825" s="86"/>
      <c r="D825" s="86"/>
      <c r="E825" s="86"/>
      <c r="F825" s="86"/>
      <c r="G825" s="86"/>
      <c r="H825" s="86"/>
      <c r="I825" s="86"/>
      <c r="J825" s="86"/>
      <c r="K825" s="86"/>
      <c r="L825" s="86"/>
      <c r="M825" s="86"/>
      <c r="N825" s="86"/>
      <c r="O825" s="86"/>
      <c r="P825" s="86"/>
      <c r="Q825" s="86"/>
      <c r="R825" s="86"/>
      <c r="S825" s="86"/>
      <c r="T825" s="86"/>
      <c r="U825" s="86"/>
      <c r="V825" s="86"/>
      <c r="W825" s="86"/>
      <c r="X825" s="86"/>
      <c r="Y825" s="86"/>
      <c r="Z825" s="86"/>
    </row>
    <row r="826" spans="1:26">
      <c r="A826" s="86"/>
      <c r="B826" s="86"/>
      <c r="C826" s="86"/>
      <c r="D826" s="86"/>
      <c r="E826" s="86"/>
      <c r="F826" s="86"/>
      <c r="G826" s="86"/>
      <c r="H826" s="86"/>
      <c r="I826" s="86"/>
      <c r="J826" s="86"/>
      <c r="K826" s="86"/>
      <c r="L826" s="86"/>
      <c r="M826" s="86"/>
      <c r="N826" s="86"/>
      <c r="O826" s="86"/>
      <c r="P826" s="86"/>
      <c r="Q826" s="86"/>
      <c r="R826" s="86"/>
      <c r="S826" s="86"/>
      <c r="T826" s="86"/>
      <c r="U826" s="86"/>
      <c r="V826" s="86"/>
      <c r="W826" s="86"/>
      <c r="X826" s="86"/>
      <c r="Y826" s="86"/>
      <c r="Z826" s="86"/>
    </row>
    <row r="827" spans="1:26">
      <c r="A827" s="86"/>
      <c r="B827" s="86"/>
      <c r="C827" s="86"/>
      <c r="D827" s="86"/>
      <c r="E827" s="86"/>
      <c r="F827" s="86"/>
      <c r="G827" s="86"/>
      <c r="H827" s="86"/>
      <c r="I827" s="86"/>
      <c r="J827" s="86"/>
      <c r="K827" s="86"/>
      <c r="L827" s="86"/>
      <c r="M827" s="86"/>
      <c r="N827" s="86"/>
      <c r="O827" s="86"/>
      <c r="P827" s="86"/>
      <c r="Q827" s="86"/>
      <c r="R827" s="86"/>
      <c r="S827" s="86"/>
      <c r="T827" s="86"/>
      <c r="U827" s="86"/>
      <c r="V827" s="86"/>
      <c r="W827" s="86"/>
      <c r="X827" s="86"/>
      <c r="Y827" s="86"/>
      <c r="Z827" s="86"/>
    </row>
    <row r="828" spans="1:26">
      <c r="A828" s="86"/>
      <c r="B828" s="86"/>
      <c r="C828" s="86"/>
      <c r="D828" s="86"/>
      <c r="E828" s="86"/>
      <c r="F828" s="86"/>
      <c r="G828" s="86"/>
      <c r="H828" s="86"/>
      <c r="I828" s="86"/>
      <c r="J828" s="86"/>
      <c r="K828" s="86"/>
      <c r="L828" s="86"/>
      <c r="M828" s="86"/>
      <c r="N828" s="86"/>
      <c r="O828" s="86"/>
      <c r="P828" s="86"/>
      <c r="Q828" s="86"/>
      <c r="R828" s="86"/>
      <c r="S828" s="86"/>
      <c r="T828" s="86"/>
      <c r="U828" s="86"/>
      <c r="V828" s="86"/>
      <c r="W828" s="86"/>
      <c r="X828" s="86"/>
      <c r="Y828" s="86"/>
      <c r="Z828" s="86"/>
    </row>
    <row r="829" spans="1:26">
      <c r="A829" s="86"/>
      <c r="B829" s="86"/>
      <c r="C829" s="86"/>
      <c r="D829" s="86"/>
      <c r="E829" s="86"/>
      <c r="F829" s="86"/>
      <c r="G829" s="86"/>
      <c r="H829" s="86"/>
      <c r="I829" s="86"/>
      <c r="J829" s="86"/>
      <c r="K829" s="86"/>
      <c r="L829" s="86"/>
      <c r="M829" s="86"/>
      <c r="N829" s="86"/>
      <c r="O829" s="86"/>
      <c r="P829" s="86"/>
      <c r="Q829" s="86"/>
      <c r="R829" s="86"/>
      <c r="S829" s="86"/>
      <c r="T829" s="86"/>
      <c r="U829" s="86"/>
      <c r="V829" s="86"/>
      <c r="W829" s="86"/>
      <c r="X829" s="86"/>
      <c r="Y829" s="86"/>
      <c r="Z829" s="86"/>
    </row>
    <row r="830" spans="1:26">
      <c r="A830" s="86"/>
      <c r="B830" s="86"/>
      <c r="C830" s="86"/>
      <c r="D830" s="86"/>
      <c r="E830" s="86"/>
      <c r="F830" s="86"/>
      <c r="G830" s="86"/>
      <c r="H830" s="86"/>
      <c r="I830" s="86"/>
      <c r="J830" s="86"/>
      <c r="K830" s="86"/>
      <c r="L830" s="86"/>
      <c r="M830" s="86"/>
      <c r="N830" s="86"/>
      <c r="O830" s="86"/>
      <c r="P830" s="86"/>
      <c r="Q830" s="86"/>
      <c r="R830" s="86"/>
      <c r="S830" s="86"/>
      <c r="T830" s="86"/>
      <c r="U830" s="86"/>
      <c r="V830" s="86"/>
      <c r="W830" s="86"/>
      <c r="X830" s="86"/>
      <c r="Y830" s="86"/>
      <c r="Z830" s="86"/>
    </row>
    <row r="831" spans="1:26">
      <c r="A831" s="86"/>
      <c r="B831" s="86"/>
      <c r="C831" s="86"/>
      <c r="D831" s="86"/>
      <c r="E831" s="86"/>
      <c r="F831" s="86"/>
      <c r="G831" s="86"/>
      <c r="H831" s="86"/>
      <c r="I831" s="86"/>
      <c r="J831" s="86"/>
      <c r="K831" s="86"/>
      <c r="L831" s="86"/>
      <c r="M831" s="86"/>
      <c r="N831" s="86"/>
      <c r="O831" s="86"/>
      <c r="P831" s="86"/>
      <c r="Q831" s="86"/>
      <c r="R831" s="86"/>
      <c r="S831" s="86"/>
      <c r="T831" s="86"/>
      <c r="U831" s="86"/>
      <c r="V831" s="86"/>
      <c r="W831" s="86"/>
      <c r="X831" s="86"/>
      <c r="Y831" s="86"/>
      <c r="Z831" s="86"/>
    </row>
    <row r="832" spans="1:26">
      <c r="A832" s="86"/>
      <c r="B832" s="86"/>
      <c r="C832" s="86"/>
      <c r="D832" s="86"/>
      <c r="E832" s="86"/>
      <c r="F832" s="86"/>
      <c r="G832" s="86"/>
      <c r="H832" s="86"/>
      <c r="I832" s="86"/>
      <c r="J832" s="86"/>
      <c r="K832" s="86"/>
      <c r="L832" s="86"/>
      <c r="M832" s="86"/>
      <c r="N832" s="86"/>
      <c r="O832" s="86"/>
      <c r="P832" s="86"/>
      <c r="Q832" s="86"/>
      <c r="R832" s="86"/>
      <c r="S832" s="86"/>
      <c r="T832" s="86"/>
      <c r="U832" s="86"/>
      <c r="V832" s="86"/>
      <c r="W832" s="86"/>
      <c r="X832" s="86"/>
      <c r="Y832" s="86"/>
      <c r="Z832" s="86"/>
    </row>
    <row r="833" spans="1:26">
      <c r="A833" s="86"/>
      <c r="B833" s="86"/>
      <c r="C833" s="86"/>
      <c r="D833" s="86"/>
      <c r="E833" s="86"/>
      <c r="F833" s="86"/>
      <c r="G833" s="86"/>
      <c r="H833" s="86"/>
      <c r="I833" s="86"/>
      <c r="J833" s="86"/>
      <c r="K833" s="86"/>
      <c r="L833" s="86"/>
      <c r="M833" s="86"/>
      <c r="N833" s="86"/>
      <c r="O833" s="86"/>
      <c r="P833" s="86"/>
      <c r="Q833" s="86"/>
      <c r="R833" s="86"/>
      <c r="S833" s="86"/>
      <c r="T833" s="86"/>
      <c r="U833" s="86"/>
      <c r="V833" s="86"/>
      <c r="W833" s="86"/>
      <c r="X833" s="86"/>
      <c r="Y833" s="86"/>
      <c r="Z833" s="86"/>
    </row>
    <row r="834" spans="1:26">
      <c r="A834" s="86"/>
      <c r="B834" s="86"/>
      <c r="C834" s="86"/>
      <c r="D834" s="86"/>
      <c r="E834" s="86"/>
      <c r="F834" s="86"/>
      <c r="G834" s="86"/>
      <c r="H834" s="86"/>
      <c r="I834" s="86"/>
      <c r="J834" s="86"/>
      <c r="K834" s="86"/>
      <c r="L834" s="86"/>
      <c r="M834" s="86"/>
      <c r="N834" s="86"/>
      <c r="O834" s="86"/>
      <c r="P834" s="86"/>
      <c r="Q834" s="86"/>
      <c r="R834" s="86"/>
      <c r="S834" s="86"/>
      <c r="T834" s="86"/>
      <c r="U834" s="86"/>
      <c r="V834" s="86"/>
      <c r="W834" s="86"/>
      <c r="X834" s="86"/>
      <c r="Y834" s="86"/>
      <c r="Z834" s="86"/>
    </row>
    <row r="835" spans="1:26">
      <c r="A835" s="86"/>
      <c r="B835" s="86"/>
      <c r="C835" s="86"/>
      <c r="D835" s="86"/>
      <c r="E835" s="86"/>
      <c r="F835" s="86"/>
      <c r="G835" s="86"/>
      <c r="H835" s="86"/>
      <c r="I835" s="86"/>
      <c r="J835" s="86"/>
      <c r="K835" s="86"/>
      <c r="L835" s="86"/>
      <c r="M835" s="86"/>
      <c r="N835" s="86"/>
      <c r="O835" s="86"/>
      <c r="P835" s="86"/>
      <c r="Q835" s="86"/>
      <c r="R835" s="86"/>
      <c r="S835" s="86"/>
      <c r="T835" s="86"/>
      <c r="U835" s="86"/>
      <c r="V835" s="86"/>
      <c r="W835" s="86"/>
      <c r="X835" s="86"/>
      <c r="Y835" s="86"/>
      <c r="Z835" s="86"/>
    </row>
    <row r="836" spans="1:26">
      <c r="A836" s="86"/>
      <c r="B836" s="86"/>
      <c r="C836" s="86"/>
      <c r="D836" s="86"/>
      <c r="E836" s="86"/>
      <c r="F836" s="86"/>
      <c r="G836" s="86"/>
      <c r="H836" s="86"/>
      <c r="I836" s="86"/>
      <c r="J836" s="86"/>
      <c r="K836" s="86"/>
      <c r="L836" s="86"/>
      <c r="M836" s="86"/>
      <c r="N836" s="86"/>
      <c r="O836" s="86"/>
      <c r="P836" s="86"/>
      <c r="Q836" s="86"/>
      <c r="R836" s="86"/>
      <c r="S836" s="86"/>
      <c r="T836" s="86"/>
      <c r="U836" s="86"/>
      <c r="V836" s="86"/>
      <c r="W836" s="86"/>
      <c r="X836" s="86"/>
      <c r="Y836" s="86"/>
      <c r="Z836" s="86"/>
    </row>
    <row r="837" spans="1:26">
      <c r="A837" s="86"/>
      <c r="B837" s="86"/>
      <c r="C837" s="86"/>
      <c r="D837" s="86"/>
      <c r="E837" s="86"/>
      <c r="F837" s="86"/>
      <c r="G837" s="86"/>
      <c r="H837" s="86"/>
      <c r="I837" s="86"/>
      <c r="J837" s="86"/>
      <c r="K837" s="86"/>
      <c r="L837" s="86"/>
      <c r="M837" s="86"/>
      <c r="N837" s="86"/>
      <c r="O837" s="86"/>
      <c r="P837" s="86"/>
      <c r="Q837" s="86"/>
      <c r="R837" s="86"/>
      <c r="S837" s="86"/>
      <c r="T837" s="86"/>
      <c r="U837" s="86"/>
      <c r="V837" s="86"/>
      <c r="W837" s="86"/>
      <c r="X837" s="86"/>
      <c r="Y837" s="86"/>
      <c r="Z837" s="86"/>
    </row>
    <row r="838" spans="1:26">
      <c r="A838" s="86"/>
      <c r="B838" s="86"/>
      <c r="C838" s="86"/>
      <c r="D838" s="86"/>
      <c r="E838" s="86"/>
      <c r="F838" s="86"/>
      <c r="G838" s="86"/>
      <c r="H838" s="86"/>
      <c r="I838" s="86"/>
      <c r="J838" s="86"/>
      <c r="K838" s="86"/>
      <c r="L838" s="86"/>
      <c r="M838" s="86"/>
      <c r="N838" s="86"/>
      <c r="O838" s="86"/>
      <c r="P838" s="86"/>
      <c r="Q838" s="86"/>
      <c r="R838" s="86"/>
      <c r="S838" s="86"/>
      <c r="T838" s="86"/>
      <c r="U838" s="86"/>
      <c r="V838" s="86"/>
      <c r="W838" s="86"/>
      <c r="X838" s="86"/>
      <c r="Y838" s="86"/>
      <c r="Z838" s="86"/>
    </row>
    <row r="839" spans="1:26">
      <c r="A839" s="86"/>
      <c r="B839" s="86"/>
      <c r="C839" s="86"/>
      <c r="D839" s="86"/>
      <c r="E839" s="86"/>
      <c r="F839" s="86"/>
      <c r="G839" s="86"/>
      <c r="H839" s="86"/>
      <c r="I839" s="86"/>
      <c r="J839" s="86"/>
      <c r="K839" s="86"/>
      <c r="L839" s="86"/>
      <c r="M839" s="86"/>
      <c r="N839" s="86"/>
      <c r="O839" s="86"/>
      <c r="P839" s="86"/>
      <c r="Q839" s="86"/>
      <c r="R839" s="86"/>
      <c r="S839" s="86"/>
      <c r="T839" s="86"/>
      <c r="U839" s="86"/>
      <c r="V839" s="86"/>
      <c r="W839" s="86"/>
      <c r="X839" s="86"/>
      <c r="Y839" s="86"/>
      <c r="Z839" s="86"/>
    </row>
    <row r="840" spans="1:26">
      <c r="A840" s="86"/>
      <c r="B840" s="86"/>
      <c r="C840" s="86"/>
      <c r="D840" s="86"/>
      <c r="E840" s="86"/>
      <c r="F840" s="86"/>
      <c r="G840" s="86"/>
      <c r="H840" s="86"/>
      <c r="I840" s="86"/>
      <c r="J840" s="86"/>
      <c r="K840" s="86"/>
      <c r="L840" s="86"/>
      <c r="M840" s="86"/>
      <c r="N840" s="86"/>
      <c r="O840" s="86"/>
      <c r="P840" s="86"/>
      <c r="Q840" s="86"/>
      <c r="R840" s="86"/>
      <c r="S840" s="86"/>
      <c r="T840" s="86"/>
      <c r="U840" s="86"/>
      <c r="V840" s="86"/>
      <c r="W840" s="86"/>
      <c r="X840" s="86"/>
      <c r="Y840" s="86"/>
      <c r="Z840" s="86"/>
    </row>
    <row r="841" spans="1:26">
      <c r="A841" s="86"/>
      <c r="B841" s="86"/>
      <c r="C841" s="86"/>
      <c r="D841" s="86"/>
      <c r="E841" s="86"/>
      <c r="F841" s="86"/>
      <c r="G841" s="86"/>
      <c r="H841" s="86"/>
      <c r="I841" s="86"/>
      <c r="J841" s="86"/>
      <c r="K841" s="86"/>
      <c r="L841" s="86"/>
      <c r="M841" s="86"/>
      <c r="N841" s="86"/>
      <c r="O841" s="86"/>
      <c r="P841" s="86"/>
      <c r="Q841" s="86"/>
      <c r="R841" s="86"/>
      <c r="S841" s="86"/>
      <c r="T841" s="86"/>
      <c r="U841" s="86"/>
      <c r="V841" s="86"/>
      <c r="W841" s="86"/>
      <c r="X841" s="86"/>
      <c r="Y841" s="86"/>
      <c r="Z841" s="86"/>
    </row>
    <row r="842" spans="1:26">
      <c r="A842" s="86"/>
      <c r="B842" s="86"/>
      <c r="C842" s="86"/>
      <c r="D842" s="86"/>
      <c r="E842" s="86"/>
      <c r="F842" s="86"/>
      <c r="G842" s="86"/>
      <c r="H842" s="86"/>
      <c r="I842" s="86"/>
      <c r="J842" s="86"/>
      <c r="K842" s="86"/>
      <c r="L842" s="86"/>
      <c r="M842" s="86"/>
      <c r="N842" s="86"/>
      <c r="O842" s="86"/>
      <c r="P842" s="86"/>
      <c r="Q842" s="86"/>
      <c r="R842" s="86"/>
      <c r="S842" s="86"/>
      <c r="T842" s="86"/>
      <c r="U842" s="86"/>
      <c r="V842" s="86"/>
      <c r="W842" s="86"/>
      <c r="X842" s="86"/>
      <c r="Y842" s="86"/>
      <c r="Z842" s="86"/>
    </row>
    <row r="843" spans="1:26">
      <c r="A843" s="86"/>
      <c r="B843" s="86"/>
      <c r="C843" s="86"/>
      <c r="D843" s="86"/>
      <c r="E843" s="86"/>
      <c r="F843" s="86"/>
      <c r="G843" s="86"/>
      <c r="H843" s="86"/>
      <c r="I843" s="86"/>
      <c r="J843" s="86"/>
      <c r="K843" s="86"/>
      <c r="L843" s="86"/>
      <c r="M843" s="86"/>
      <c r="N843" s="86"/>
      <c r="O843" s="86"/>
      <c r="P843" s="86"/>
      <c r="Q843" s="86"/>
      <c r="R843" s="86"/>
      <c r="S843" s="86"/>
      <c r="T843" s="86"/>
      <c r="U843" s="86"/>
      <c r="V843" s="86"/>
      <c r="W843" s="86"/>
      <c r="X843" s="86"/>
      <c r="Y843" s="86"/>
      <c r="Z843" s="86"/>
    </row>
    <row r="844" spans="1:26">
      <c r="A844" s="86"/>
      <c r="B844" s="86"/>
      <c r="C844" s="86"/>
      <c r="D844" s="86"/>
      <c r="E844" s="86"/>
      <c r="F844" s="86"/>
      <c r="G844" s="86"/>
      <c r="H844" s="86"/>
      <c r="I844" s="86"/>
      <c r="J844" s="86"/>
      <c r="K844" s="86"/>
      <c r="L844" s="86"/>
      <c r="M844" s="86"/>
      <c r="N844" s="86"/>
      <c r="O844" s="86"/>
      <c r="P844" s="86"/>
      <c r="Q844" s="86"/>
      <c r="R844" s="86"/>
      <c r="S844" s="86"/>
      <c r="T844" s="86"/>
      <c r="U844" s="86"/>
      <c r="V844" s="86"/>
      <c r="W844" s="86"/>
      <c r="X844" s="86"/>
      <c r="Y844" s="86"/>
      <c r="Z844" s="86"/>
    </row>
    <row r="845" spans="1:26">
      <c r="A845" s="86"/>
      <c r="B845" s="86"/>
      <c r="C845" s="86"/>
      <c r="D845" s="86"/>
      <c r="E845" s="86"/>
      <c r="F845" s="86"/>
      <c r="G845" s="86"/>
      <c r="H845" s="86"/>
      <c r="I845" s="86"/>
      <c r="J845" s="86"/>
      <c r="K845" s="86"/>
      <c r="L845" s="86"/>
      <c r="M845" s="86"/>
      <c r="N845" s="86"/>
      <c r="O845" s="86"/>
      <c r="P845" s="86"/>
      <c r="Q845" s="86"/>
      <c r="R845" s="86"/>
      <c r="S845" s="86"/>
      <c r="T845" s="86"/>
      <c r="U845" s="86"/>
      <c r="V845" s="86"/>
      <c r="W845" s="86"/>
      <c r="X845" s="86"/>
      <c r="Y845" s="86"/>
      <c r="Z845" s="86"/>
    </row>
    <row r="846" spans="1:26">
      <c r="A846" s="86"/>
      <c r="B846" s="86"/>
      <c r="C846" s="86"/>
      <c r="D846" s="86"/>
      <c r="E846" s="86"/>
      <c r="F846" s="86"/>
      <c r="G846" s="86"/>
      <c r="H846" s="86"/>
      <c r="I846" s="86"/>
      <c r="J846" s="86"/>
      <c r="K846" s="86"/>
      <c r="L846" s="86"/>
      <c r="M846" s="86"/>
      <c r="N846" s="86"/>
      <c r="O846" s="86"/>
      <c r="P846" s="86"/>
      <c r="Q846" s="86"/>
      <c r="R846" s="86"/>
      <c r="S846" s="86"/>
      <c r="T846" s="86"/>
      <c r="U846" s="86"/>
      <c r="V846" s="86"/>
      <c r="W846" s="86"/>
      <c r="X846" s="86"/>
      <c r="Y846" s="86"/>
      <c r="Z846" s="86"/>
    </row>
    <row r="847" spans="1:26">
      <c r="A847" s="86"/>
      <c r="B847" s="86"/>
      <c r="C847" s="86"/>
      <c r="D847" s="86"/>
      <c r="E847" s="86"/>
      <c r="F847" s="86"/>
      <c r="G847" s="86"/>
      <c r="H847" s="86"/>
      <c r="I847" s="86"/>
      <c r="J847" s="86"/>
      <c r="K847" s="86"/>
      <c r="L847" s="86"/>
      <c r="M847" s="86"/>
      <c r="N847" s="86"/>
      <c r="O847" s="86"/>
      <c r="P847" s="86"/>
      <c r="Q847" s="86"/>
      <c r="R847" s="86"/>
      <c r="S847" s="86"/>
      <c r="T847" s="86"/>
      <c r="U847" s="86"/>
      <c r="V847" s="86"/>
      <c r="W847" s="86"/>
      <c r="X847" s="86"/>
      <c r="Y847" s="86"/>
      <c r="Z847" s="86"/>
    </row>
    <row r="848" spans="1:26">
      <c r="A848" s="86"/>
      <c r="B848" s="86"/>
      <c r="C848" s="86"/>
      <c r="D848" s="86"/>
      <c r="E848" s="86"/>
      <c r="F848" s="86"/>
      <c r="G848" s="86"/>
      <c r="H848" s="86"/>
      <c r="I848" s="86"/>
      <c r="J848" s="86"/>
      <c r="K848" s="86"/>
      <c r="L848" s="86"/>
      <c r="M848" s="86"/>
      <c r="N848" s="86"/>
      <c r="O848" s="86"/>
      <c r="P848" s="86"/>
      <c r="Q848" s="86"/>
      <c r="R848" s="86"/>
      <c r="S848" s="86"/>
      <c r="T848" s="86"/>
      <c r="U848" s="86"/>
      <c r="V848" s="86"/>
      <c r="W848" s="86"/>
      <c r="X848" s="86"/>
      <c r="Y848" s="86"/>
      <c r="Z848" s="86"/>
    </row>
    <row r="849" spans="1:26">
      <c r="A849" s="86"/>
      <c r="B849" s="86"/>
      <c r="C849" s="86"/>
      <c r="D849" s="86"/>
      <c r="E849" s="86"/>
      <c r="F849" s="86"/>
      <c r="G849" s="86"/>
      <c r="H849" s="86"/>
      <c r="I849" s="86"/>
      <c r="J849" s="86"/>
      <c r="K849" s="86"/>
      <c r="L849" s="86"/>
      <c r="M849" s="86"/>
      <c r="N849" s="86"/>
      <c r="O849" s="86"/>
      <c r="P849" s="86"/>
      <c r="Q849" s="86"/>
      <c r="R849" s="86"/>
      <c r="S849" s="86"/>
      <c r="T849" s="86"/>
      <c r="U849" s="86"/>
      <c r="V849" s="86"/>
      <c r="W849" s="86"/>
      <c r="X849" s="86"/>
      <c r="Y849" s="86"/>
      <c r="Z849" s="86"/>
    </row>
    <row r="850" spans="1:26">
      <c r="A850" s="86"/>
      <c r="B850" s="86"/>
      <c r="C850" s="86"/>
      <c r="D850" s="86"/>
      <c r="E850" s="86"/>
      <c r="F850" s="86"/>
      <c r="G850" s="86"/>
      <c r="H850" s="86"/>
      <c r="I850" s="86"/>
      <c r="J850" s="86"/>
      <c r="K850" s="86"/>
      <c r="L850" s="86"/>
      <c r="M850" s="86"/>
      <c r="N850" s="86"/>
      <c r="O850" s="86"/>
      <c r="P850" s="86"/>
      <c r="Q850" s="86"/>
      <c r="R850" s="86"/>
      <c r="S850" s="86"/>
      <c r="T850" s="86"/>
      <c r="U850" s="86"/>
      <c r="V850" s="86"/>
      <c r="W850" s="86"/>
      <c r="X850" s="86"/>
      <c r="Y850" s="86"/>
      <c r="Z850" s="86"/>
    </row>
    <row r="851" spans="1:26">
      <c r="A851" s="86"/>
      <c r="B851" s="86"/>
      <c r="C851" s="86"/>
      <c r="D851" s="86"/>
      <c r="E851" s="86"/>
      <c r="F851" s="86"/>
      <c r="G851" s="86"/>
      <c r="H851" s="86"/>
      <c r="I851" s="86"/>
      <c r="J851" s="86"/>
      <c r="K851" s="86"/>
      <c r="L851" s="86"/>
      <c r="M851" s="86"/>
      <c r="N851" s="86"/>
      <c r="O851" s="86"/>
      <c r="P851" s="86"/>
      <c r="Q851" s="86"/>
      <c r="R851" s="86"/>
      <c r="S851" s="86"/>
      <c r="T851" s="86"/>
      <c r="U851" s="86"/>
      <c r="V851" s="86"/>
      <c r="W851" s="86"/>
      <c r="X851" s="86"/>
      <c r="Y851" s="86"/>
      <c r="Z851" s="86"/>
    </row>
    <row r="852" spans="1:26">
      <c r="A852" s="86"/>
      <c r="B852" s="86"/>
      <c r="C852" s="86"/>
      <c r="D852" s="86"/>
      <c r="E852" s="86"/>
      <c r="F852" s="86"/>
      <c r="G852" s="86"/>
      <c r="H852" s="86"/>
      <c r="I852" s="86"/>
      <c r="J852" s="86"/>
      <c r="K852" s="86"/>
      <c r="L852" s="86"/>
      <c r="M852" s="86"/>
      <c r="N852" s="86"/>
      <c r="O852" s="86"/>
      <c r="P852" s="86"/>
      <c r="Q852" s="86"/>
      <c r="R852" s="86"/>
      <c r="S852" s="86"/>
      <c r="T852" s="86"/>
      <c r="U852" s="86"/>
      <c r="V852" s="86"/>
      <c r="W852" s="86"/>
      <c r="X852" s="86"/>
      <c r="Y852" s="86"/>
      <c r="Z852" s="86"/>
    </row>
    <row r="853" spans="1:26">
      <c r="A853" s="86"/>
      <c r="B853" s="86"/>
      <c r="C853" s="86"/>
      <c r="D853" s="86"/>
      <c r="E853" s="86"/>
      <c r="F853" s="86"/>
      <c r="G853" s="86"/>
      <c r="H853" s="86"/>
      <c r="I853" s="86"/>
      <c r="J853" s="86"/>
      <c r="K853" s="86"/>
      <c r="L853" s="86"/>
      <c r="M853" s="86"/>
      <c r="N853" s="86"/>
      <c r="O853" s="86"/>
      <c r="P853" s="86"/>
      <c r="Q853" s="86"/>
      <c r="R853" s="86"/>
      <c r="S853" s="86"/>
      <c r="T853" s="86"/>
      <c r="U853" s="86"/>
      <c r="V853" s="86"/>
      <c r="W853" s="86"/>
      <c r="X853" s="86"/>
      <c r="Y853" s="86"/>
      <c r="Z853" s="86"/>
    </row>
    <row r="854" spans="1:26">
      <c r="A854" s="86"/>
      <c r="B854" s="86"/>
      <c r="C854" s="86"/>
      <c r="D854" s="86"/>
      <c r="E854" s="86"/>
      <c r="F854" s="86"/>
      <c r="G854" s="86"/>
      <c r="H854" s="86"/>
      <c r="I854" s="86"/>
      <c r="J854" s="86"/>
      <c r="K854" s="86"/>
      <c r="L854" s="86"/>
      <c r="M854" s="86"/>
      <c r="N854" s="86"/>
      <c r="O854" s="86"/>
      <c r="P854" s="86"/>
      <c r="Q854" s="86"/>
      <c r="R854" s="86"/>
      <c r="S854" s="86"/>
      <c r="T854" s="86"/>
      <c r="U854" s="86"/>
      <c r="V854" s="86"/>
      <c r="W854" s="86"/>
      <c r="X854" s="86"/>
      <c r="Y854" s="86"/>
      <c r="Z854" s="86"/>
    </row>
    <row r="855" spans="1:26">
      <c r="A855" s="86"/>
      <c r="B855" s="86"/>
      <c r="C855" s="86"/>
      <c r="D855" s="86"/>
      <c r="E855" s="86"/>
      <c r="F855" s="86"/>
      <c r="G855" s="86"/>
      <c r="H855" s="86"/>
      <c r="I855" s="86"/>
      <c r="J855" s="86"/>
      <c r="K855" s="86"/>
      <c r="L855" s="86"/>
      <c r="M855" s="86"/>
      <c r="N855" s="86"/>
      <c r="O855" s="86"/>
      <c r="P855" s="86"/>
      <c r="Q855" s="86"/>
      <c r="R855" s="86"/>
      <c r="S855" s="86"/>
      <c r="T855" s="86"/>
      <c r="U855" s="86"/>
      <c r="V855" s="86"/>
      <c r="W855" s="86"/>
      <c r="X855" s="86"/>
      <c r="Y855" s="86"/>
      <c r="Z855" s="86"/>
    </row>
    <row r="856" spans="1:26">
      <c r="A856" s="86"/>
      <c r="B856" s="86"/>
      <c r="C856" s="86"/>
      <c r="D856" s="86"/>
      <c r="E856" s="86"/>
      <c r="F856" s="86"/>
      <c r="G856" s="86"/>
      <c r="H856" s="86"/>
      <c r="I856" s="86"/>
      <c r="J856" s="86"/>
      <c r="K856" s="86"/>
      <c r="L856" s="86"/>
      <c r="M856" s="86"/>
      <c r="N856" s="86"/>
      <c r="O856" s="86"/>
      <c r="P856" s="86"/>
      <c r="Q856" s="86"/>
      <c r="R856" s="86"/>
      <c r="S856" s="86"/>
      <c r="T856" s="86"/>
      <c r="U856" s="86"/>
      <c r="V856" s="86"/>
      <c r="W856" s="86"/>
      <c r="X856" s="86"/>
      <c r="Y856" s="86"/>
      <c r="Z856" s="86"/>
    </row>
    <row r="857" spans="1:26">
      <c r="A857" s="86"/>
      <c r="B857" s="86"/>
      <c r="C857" s="86"/>
      <c r="D857" s="86"/>
      <c r="E857" s="86"/>
      <c r="F857" s="86"/>
      <c r="G857" s="86"/>
      <c r="H857" s="86"/>
      <c r="I857" s="86"/>
      <c r="J857" s="86"/>
      <c r="K857" s="86"/>
      <c r="L857" s="86"/>
      <c r="M857" s="86"/>
      <c r="N857" s="86"/>
      <c r="O857" s="86"/>
      <c r="P857" s="86"/>
      <c r="Q857" s="86"/>
      <c r="R857" s="86"/>
      <c r="S857" s="86"/>
      <c r="T857" s="86"/>
      <c r="U857" s="86"/>
      <c r="V857" s="86"/>
      <c r="W857" s="86"/>
      <c r="X857" s="86"/>
      <c r="Y857" s="86"/>
      <c r="Z857" s="86"/>
    </row>
    <row r="858" spans="1:26">
      <c r="A858" s="86"/>
      <c r="B858" s="86"/>
      <c r="C858" s="86"/>
      <c r="D858" s="86"/>
      <c r="E858" s="86"/>
      <c r="F858" s="86"/>
      <c r="G858" s="86"/>
      <c r="H858" s="86"/>
      <c r="I858" s="86"/>
      <c r="J858" s="86"/>
      <c r="K858" s="86"/>
      <c r="L858" s="86"/>
      <c r="M858" s="86"/>
      <c r="N858" s="86"/>
      <c r="O858" s="86"/>
      <c r="P858" s="86"/>
      <c r="Q858" s="86"/>
      <c r="R858" s="86"/>
      <c r="S858" s="86"/>
      <c r="T858" s="86"/>
      <c r="U858" s="86"/>
      <c r="V858" s="86"/>
      <c r="W858" s="86"/>
      <c r="X858" s="86"/>
      <c r="Y858" s="86"/>
      <c r="Z858" s="86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N253"/>
  <sheetViews>
    <sheetView rightToLeft="1" topLeftCell="A278" zoomScale="150" workbookViewId="0">
      <selection sqref="A1:XFD1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581</v>
      </c>
      <c r="B1" s="104"/>
      <c r="C1" s="104"/>
      <c r="D1" s="104"/>
      <c r="E1" s="104"/>
      <c r="F1" s="104"/>
      <c r="G1" s="104"/>
      <c r="H1" s="105"/>
    </row>
    <row r="2" spans="1:8" ht="17" thickBot="1"/>
    <row r="3" spans="1:8">
      <c r="A3" s="112" t="s">
        <v>582</v>
      </c>
      <c r="B3" s="110"/>
      <c r="C3" s="110"/>
      <c r="D3" s="110"/>
      <c r="E3" s="110"/>
      <c r="F3" s="110"/>
      <c r="G3" s="110"/>
      <c r="H3" s="111"/>
    </row>
    <row r="4" spans="1:8">
      <c r="A4" s="7" t="s">
        <v>583</v>
      </c>
      <c r="H4" s="8"/>
    </row>
    <row r="5" spans="1:8">
      <c r="A5" s="7" t="s">
        <v>584</v>
      </c>
      <c r="H5" s="8"/>
    </row>
    <row r="6" spans="1:8">
      <c r="A6" s="7" t="s">
        <v>592</v>
      </c>
      <c r="H6" s="8"/>
    </row>
    <row r="7" spans="1:8">
      <c r="A7" s="7" t="s">
        <v>593</v>
      </c>
      <c r="H7" s="8"/>
    </row>
    <row r="8" spans="1:8" ht="17" thickBot="1">
      <c r="A8" s="9" t="s">
        <v>585</v>
      </c>
      <c r="B8" s="10"/>
      <c r="C8" s="10"/>
      <c r="D8" s="10"/>
      <c r="E8" s="10"/>
      <c r="F8" s="10"/>
      <c r="G8" s="10"/>
      <c r="H8" s="11"/>
    </row>
    <row r="10" spans="1:8">
      <c r="A10" s="113" t="s">
        <v>586</v>
      </c>
      <c r="B10" s="113"/>
      <c r="C10" s="113"/>
      <c r="D10" s="113"/>
      <c r="E10" s="113"/>
      <c r="F10" s="113"/>
      <c r="G10" s="113"/>
      <c r="H10" s="113"/>
    </row>
    <row r="11" spans="1:8">
      <c r="A11" s="1" t="s">
        <v>587</v>
      </c>
    </row>
    <row r="12" spans="1:8">
      <c r="A12" s="1" t="s">
        <v>588</v>
      </c>
    </row>
    <row r="14" spans="1:8">
      <c r="A14" s="24"/>
      <c r="B14" s="24" t="s">
        <v>589</v>
      </c>
      <c r="C14" s="24" t="s">
        <v>589</v>
      </c>
    </row>
    <row r="15" spans="1:8">
      <c r="A15" s="24" t="s">
        <v>191</v>
      </c>
      <c r="B15" s="24" t="s">
        <v>590</v>
      </c>
      <c r="C15" s="24" t="s">
        <v>591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640</v>
      </c>
      <c r="B23" s="12"/>
      <c r="C23" s="12"/>
      <c r="D23" s="12"/>
      <c r="E23" s="12"/>
      <c r="F23" s="12"/>
      <c r="G23" s="12"/>
      <c r="H23" s="12"/>
    </row>
    <row r="24" spans="1:8">
      <c r="A24" s="1" t="s">
        <v>673</v>
      </c>
      <c r="B24" s="12"/>
      <c r="C24" s="12"/>
      <c r="D24" s="12"/>
      <c r="E24" s="12"/>
      <c r="F24" s="12"/>
      <c r="G24" s="12"/>
      <c r="H24" s="12"/>
    </row>
    <row r="26" spans="1:8">
      <c r="A26" s="1" t="s">
        <v>595</v>
      </c>
    </row>
    <row r="27" spans="1:8">
      <c r="A27" s="1" t="s">
        <v>596</v>
      </c>
      <c r="C27" s="1" t="s">
        <v>597</v>
      </c>
      <c r="D27" s="1" t="s">
        <v>598</v>
      </c>
    </row>
    <row r="28" spans="1:8">
      <c r="A28" s="1" t="s">
        <v>599</v>
      </c>
      <c r="C28" s="1" t="s">
        <v>601</v>
      </c>
      <c r="D28" s="1" t="s">
        <v>600</v>
      </c>
    </row>
    <row r="30" spans="1:8">
      <c r="D30" s="24" t="s">
        <v>644</v>
      </c>
      <c r="E30" s="24" t="s">
        <v>644</v>
      </c>
    </row>
    <row r="31" spans="1:8">
      <c r="A31" s="24" t="s">
        <v>641</v>
      </c>
      <c r="B31" s="24" t="s">
        <v>589</v>
      </c>
      <c r="C31" s="24" t="s">
        <v>589</v>
      </c>
      <c r="D31" s="24" t="s">
        <v>642</v>
      </c>
      <c r="E31" s="24" t="s">
        <v>642</v>
      </c>
    </row>
    <row r="32" spans="1:8">
      <c r="A32" s="24" t="s">
        <v>191</v>
      </c>
      <c r="B32" s="24" t="s">
        <v>590</v>
      </c>
      <c r="C32" s="24" t="s">
        <v>591</v>
      </c>
      <c r="D32" s="24" t="s">
        <v>590</v>
      </c>
      <c r="E32" s="24" t="s">
        <v>591</v>
      </c>
    </row>
    <row r="33" spans="1:8">
      <c r="A33" s="24">
        <v>1</v>
      </c>
      <c r="B33" s="24">
        <v>600</v>
      </c>
      <c r="C33" s="24">
        <v>400</v>
      </c>
      <c r="D33" s="24">
        <f>B33</f>
        <v>600</v>
      </c>
      <c r="E33" s="24">
        <f>C33</f>
        <v>400</v>
      </c>
    </row>
    <row r="34" spans="1:8">
      <c r="A34" s="24">
        <v>2</v>
      </c>
      <c r="B34" s="24">
        <v>900</v>
      </c>
      <c r="C34" s="24">
        <v>780</v>
      </c>
      <c r="D34" s="24">
        <f>B34-B33</f>
        <v>300</v>
      </c>
      <c r="E34" s="24">
        <f>C34-C33</f>
        <v>380</v>
      </c>
    </row>
    <row r="35" spans="1:8">
      <c r="A35" s="24">
        <v>3</v>
      </c>
      <c r="B35" s="24">
        <v>1180</v>
      </c>
      <c r="C35" s="24">
        <v>1130</v>
      </c>
      <c r="D35" s="24">
        <f>B35-B34</f>
        <v>280</v>
      </c>
      <c r="E35" s="24">
        <f t="shared" ref="E35:E38" si="0">C35-C34</f>
        <v>350</v>
      </c>
    </row>
    <row r="36" spans="1:8">
      <c r="A36" s="24">
        <v>4</v>
      </c>
      <c r="B36" s="24">
        <v>1420</v>
      </c>
      <c r="C36" s="24">
        <v>1330</v>
      </c>
      <c r="D36" s="24">
        <f>B36-B35</f>
        <v>240</v>
      </c>
      <c r="E36" s="24">
        <f t="shared" si="0"/>
        <v>200</v>
      </c>
    </row>
    <row r="37" spans="1:8">
      <c r="A37" s="24">
        <v>5</v>
      </c>
      <c r="B37" s="24">
        <v>1620</v>
      </c>
      <c r="C37" s="24">
        <v>1430</v>
      </c>
      <c r="D37" s="24">
        <f>B37-B36</f>
        <v>200</v>
      </c>
      <c r="E37" s="24">
        <f t="shared" si="0"/>
        <v>100</v>
      </c>
    </row>
    <row r="38" spans="1:8">
      <c r="A38" s="24">
        <v>6</v>
      </c>
      <c r="B38" s="24">
        <v>1600</v>
      </c>
      <c r="C38" s="24">
        <v>1430</v>
      </c>
      <c r="D38" s="24">
        <f>B38-B37</f>
        <v>-20</v>
      </c>
      <c r="E38" s="24">
        <f t="shared" si="0"/>
        <v>0</v>
      </c>
    </row>
    <row r="40" spans="1:8">
      <c r="A40" s="12" t="s">
        <v>594</v>
      </c>
      <c r="B40" s="12"/>
      <c r="C40" s="12"/>
      <c r="D40" s="12"/>
      <c r="E40" s="12"/>
      <c r="F40" s="12"/>
      <c r="G40" s="12"/>
      <c r="H40" s="12"/>
    </row>
    <row r="42" spans="1:8">
      <c r="A42" s="1" t="s">
        <v>595</v>
      </c>
    </row>
    <row r="43" spans="1:8">
      <c r="A43" s="1" t="s">
        <v>596</v>
      </c>
      <c r="C43" s="1" t="s">
        <v>597</v>
      </c>
      <c r="D43" s="1" t="s">
        <v>598</v>
      </c>
    </row>
    <row r="44" spans="1:8">
      <c r="A44" s="1" t="s">
        <v>599</v>
      </c>
      <c r="C44" s="1" t="s">
        <v>602</v>
      </c>
      <c r="D44" s="1" t="s">
        <v>600</v>
      </c>
    </row>
    <row r="46" spans="1:8">
      <c r="D46" s="24" t="s">
        <v>645</v>
      </c>
      <c r="E46" s="24" t="s">
        <v>645</v>
      </c>
    </row>
    <row r="47" spans="1:8">
      <c r="A47" s="24" t="s">
        <v>641</v>
      </c>
      <c r="B47" s="24" t="s">
        <v>589</v>
      </c>
      <c r="C47" s="24" t="s">
        <v>589</v>
      </c>
      <c r="D47" s="24" t="s">
        <v>643</v>
      </c>
      <c r="E47" s="24" t="s">
        <v>643</v>
      </c>
    </row>
    <row r="48" spans="1:8">
      <c r="A48" s="24" t="s">
        <v>191</v>
      </c>
      <c r="B48" s="24" t="s">
        <v>590</v>
      </c>
      <c r="C48" s="24" t="s">
        <v>591</v>
      </c>
      <c r="D48" s="24" t="s">
        <v>590</v>
      </c>
      <c r="E48" s="24" t="s">
        <v>591</v>
      </c>
    </row>
    <row r="49" spans="1:9">
      <c r="A49" s="24">
        <v>1</v>
      </c>
      <c r="B49" s="24">
        <v>600</v>
      </c>
      <c r="C49" s="24">
        <v>400</v>
      </c>
      <c r="D49" s="24">
        <f>B49/A49</f>
        <v>600</v>
      </c>
      <c r="E49" s="24">
        <f>C49/A49</f>
        <v>400</v>
      </c>
    </row>
    <row r="50" spans="1:9">
      <c r="A50" s="24">
        <v>2</v>
      </c>
      <c r="B50" s="24">
        <v>900</v>
      </c>
      <c r="C50" s="24">
        <v>780</v>
      </c>
      <c r="D50" s="24">
        <f t="shared" ref="D50:D54" si="1">B50/A50</f>
        <v>450</v>
      </c>
      <c r="E50" s="24">
        <f t="shared" ref="E50:E54" si="2">C50/A50</f>
        <v>390</v>
      </c>
    </row>
    <row r="51" spans="1:9">
      <c r="A51" s="24">
        <v>3</v>
      </c>
      <c r="B51" s="24">
        <v>1180</v>
      </c>
      <c r="C51" s="24">
        <v>1130</v>
      </c>
      <c r="D51" s="114">
        <f t="shared" si="1"/>
        <v>393.33333333333331</v>
      </c>
      <c r="E51" s="114">
        <f t="shared" si="2"/>
        <v>376.66666666666669</v>
      </c>
    </row>
    <row r="52" spans="1:9">
      <c r="A52" s="24">
        <v>4</v>
      </c>
      <c r="B52" s="24">
        <v>1420</v>
      </c>
      <c r="C52" s="24">
        <v>1330</v>
      </c>
      <c r="D52" s="24">
        <f t="shared" si="1"/>
        <v>355</v>
      </c>
      <c r="E52" s="24">
        <f t="shared" si="2"/>
        <v>332.5</v>
      </c>
    </row>
    <row r="53" spans="1:9">
      <c r="A53" s="24">
        <v>5</v>
      </c>
      <c r="B53" s="24">
        <v>1620</v>
      </c>
      <c r="C53" s="24">
        <v>1430</v>
      </c>
      <c r="D53" s="24">
        <f t="shared" si="1"/>
        <v>324</v>
      </c>
      <c r="E53" s="24">
        <f t="shared" si="2"/>
        <v>286</v>
      </c>
    </row>
    <row r="54" spans="1:9">
      <c r="A54" s="24">
        <v>6</v>
      </c>
      <c r="B54" s="24">
        <v>1600</v>
      </c>
      <c r="C54" s="24">
        <v>1430</v>
      </c>
      <c r="D54" s="114">
        <f t="shared" si="1"/>
        <v>266.66666666666669</v>
      </c>
      <c r="E54" s="114">
        <f t="shared" si="2"/>
        <v>238.33333333333334</v>
      </c>
    </row>
    <row r="56" spans="1:9">
      <c r="A56" s="12" t="s">
        <v>603</v>
      </c>
      <c r="B56" s="12"/>
      <c r="C56" s="12"/>
      <c r="D56" s="12"/>
      <c r="E56" s="12"/>
      <c r="F56" s="12"/>
      <c r="G56" s="12"/>
      <c r="H56" s="12"/>
    </row>
    <row r="58" spans="1:9">
      <c r="A58" s="1" t="s">
        <v>604</v>
      </c>
    </row>
    <row r="59" spans="1:9">
      <c r="A59" s="1" t="s">
        <v>605</v>
      </c>
    </row>
    <row r="60" spans="1:9">
      <c r="A60" s="1" t="s">
        <v>606</v>
      </c>
    </row>
    <row r="62" spans="1:9">
      <c r="D62" s="24" t="s">
        <v>644</v>
      </c>
      <c r="E62" s="24" t="s">
        <v>644</v>
      </c>
      <c r="G62" s="1" t="s">
        <v>674</v>
      </c>
      <c r="I62" s="1">
        <v>10</v>
      </c>
    </row>
    <row r="63" spans="1:9">
      <c r="A63" s="24" t="s">
        <v>641</v>
      </c>
      <c r="B63" s="24" t="s">
        <v>589</v>
      </c>
      <c r="C63" s="24" t="s">
        <v>589</v>
      </c>
      <c r="D63" s="24" t="s">
        <v>642</v>
      </c>
      <c r="E63" s="24" t="s">
        <v>642</v>
      </c>
      <c r="G63" s="1" t="s">
        <v>675</v>
      </c>
      <c r="I63" s="1">
        <v>10</v>
      </c>
    </row>
    <row r="64" spans="1:9">
      <c r="A64" s="24" t="s">
        <v>191</v>
      </c>
      <c r="B64" s="24" t="s">
        <v>590</v>
      </c>
      <c r="C64" s="24" t="s">
        <v>591</v>
      </c>
      <c r="D64" s="24" t="s">
        <v>590</v>
      </c>
      <c r="E64" s="24" t="s">
        <v>591</v>
      </c>
      <c r="G64" s="1" t="s">
        <v>676</v>
      </c>
      <c r="I64" s="1">
        <v>20</v>
      </c>
    </row>
    <row r="65" spans="1:9" ht="35" customHeight="1">
      <c r="A65" s="24">
        <v>1</v>
      </c>
      <c r="B65" s="24">
        <v>600</v>
      </c>
      <c r="C65" s="24">
        <v>400</v>
      </c>
      <c r="D65" s="123" t="s">
        <v>696</v>
      </c>
      <c r="E65" s="124" t="s">
        <v>697</v>
      </c>
    </row>
    <row r="66" spans="1:9">
      <c r="A66" s="24">
        <v>2</v>
      </c>
      <c r="B66" s="24">
        <v>900</v>
      </c>
      <c r="C66" s="24">
        <v>780</v>
      </c>
      <c r="D66" s="24">
        <f>B66-B65</f>
        <v>300</v>
      </c>
      <c r="E66" s="24">
        <f>C66-C65</f>
        <v>380</v>
      </c>
      <c r="G66" s="1" t="s">
        <v>677</v>
      </c>
    </row>
    <row r="67" spans="1:9">
      <c r="A67" s="24">
        <v>3</v>
      </c>
      <c r="B67" s="24">
        <v>1180</v>
      </c>
      <c r="C67" s="24">
        <v>1130</v>
      </c>
      <c r="D67" s="24">
        <f t="shared" ref="D67:E70" si="3">B67-B66</f>
        <v>280</v>
      </c>
      <c r="E67" s="24">
        <f t="shared" si="3"/>
        <v>350</v>
      </c>
      <c r="G67" s="1" t="s">
        <v>678</v>
      </c>
    </row>
    <row r="68" spans="1:9">
      <c r="A68" s="24">
        <v>4</v>
      </c>
      <c r="B68" s="24">
        <v>1420</v>
      </c>
      <c r="C68" s="24">
        <v>1330</v>
      </c>
      <c r="D68" s="24">
        <f t="shared" si="3"/>
        <v>240</v>
      </c>
      <c r="E68" s="24">
        <f t="shared" si="3"/>
        <v>200</v>
      </c>
      <c r="G68" s="1" t="s">
        <v>679</v>
      </c>
    </row>
    <row r="69" spans="1:9" ht="17" thickBot="1">
      <c r="A69" s="24">
        <v>5</v>
      </c>
      <c r="B69" s="24">
        <v>1620</v>
      </c>
      <c r="C69" s="24">
        <v>1430</v>
      </c>
      <c r="D69" s="24">
        <f t="shared" si="3"/>
        <v>200</v>
      </c>
      <c r="E69" s="24">
        <f t="shared" si="3"/>
        <v>100</v>
      </c>
    </row>
    <row r="70" spans="1:9">
      <c r="A70" s="24">
        <v>6</v>
      </c>
      <c r="B70" s="24">
        <v>1600</v>
      </c>
      <c r="C70" s="24">
        <v>1430</v>
      </c>
      <c r="D70" s="24">
        <f t="shared" si="3"/>
        <v>-20</v>
      </c>
      <c r="E70" s="24">
        <f t="shared" si="3"/>
        <v>0</v>
      </c>
      <c r="G70" s="115" t="s">
        <v>680</v>
      </c>
      <c r="H70" s="116" t="s">
        <v>683</v>
      </c>
      <c r="I70" s="117" t="s">
        <v>681</v>
      </c>
    </row>
    <row r="71" spans="1:9">
      <c r="G71" s="118" t="s">
        <v>682</v>
      </c>
      <c r="H71" s="21" t="s">
        <v>684</v>
      </c>
      <c r="I71" s="119" t="s">
        <v>681</v>
      </c>
    </row>
    <row r="72" spans="1:9">
      <c r="A72" s="1" t="s">
        <v>698</v>
      </c>
      <c r="G72" s="118" t="s">
        <v>685</v>
      </c>
      <c r="H72" s="21"/>
      <c r="I72" s="119"/>
    </row>
    <row r="73" spans="1:9">
      <c r="B73" s="1" t="s">
        <v>700</v>
      </c>
      <c r="C73" s="125">
        <f>10*600+10*400</f>
        <v>10000</v>
      </c>
      <c r="E73" s="1" t="s">
        <v>699</v>
      </c>
      <c r="G73" s="118" t="s">
        <v>685</v>
      </c>
      <c r="H73" s="21"/>
      <c r="I73" s="119"/>
    </row>
    <row r="74" spans="1:9" ht="17" thickBot="1">
      <c r="G74" s="120" t="s">
        <v>686</v>
      </c>
      <c r="H74" s="121" t="s">
        <v>687</v>
      </c>
      <c r="I74" s="122" t="s">
        <v>681</v>
      </c>
    </row>
    <row r="75" spans="1:9" ht="17" thickBot="1">
      <c r="A75" s="1" t="s">
        <v>701</v>
      </c>
    </row>
    <row r="76" spans="1:9">
      <c r="A76" s="1" t="s">
        <v>702</v>
      </c>
      <c r="G76" s="115" t="s">
        <v>688</v>
      </c>
      <c r="H76" s="116" t="s">
        <v>689</v>
      </c>
      <c r="I76" s="117" t="s">
        <v>681</v>
      </c>
    </row>
    <row r="77" spans="1:9">
      <c r="G77" s="118" t="s">
        <v>690</v>
      </c>
      <c r="H77" s="21" t="s">
        <v>691</v>
      </c>
      <c r="I77" s="119" t="s">
        <v>681</v>
      </c>
    </row>
    <row r="78" spans="1:9">
      <c r="G78" s="118" t="s">
        <v>692</v>
      </c>
      <c r="H78" s="21" t="s">
        <v>693</v>
      </c>
      <c r="I78" s="119" t="s">
        <v>681</v>
      </c>
    </row>
    <row r="79" spans="1:9">
      <c r="G79" s="118" t="s">
        <v>685</v>
      </c>
      <c r="H79" s="21"/>
      <c r="I79" s="119" t="s">
        <v>681</v>
      </c>
    </row>
    <row r="80" spans="1:9">
      <c r="G80" s="118" t="s">
        <v>685</v>
      </c>
      <c r="H80" s="21"/>
      <c r="I80" s="119" t="s">
        <v>681</v>
      </c>
    </row>
    <row r="81" spans="1:12" ht="17" thickBot="1">
      <c r="G81" s="120" t="s">
        <v>694</v>
      </c>
      <c r="H81" s="121" t="s">
        <v>695</v>
      </c>
      <c r="I81" s="122" t="s">
        <v>681</v>
      </c>
    </row>
    <row r="83" spans="1:12">
      <c r="A83" s="12" t="s">
        <v>607</v>
      </c>
      <c r="B83" s="12"/>
      <c r="C83" s="12"/>
      <c r="D83" s="12"/>
      <c r="E83" s="12"/>
      <c r="F83" s="12"/>
      <c r="G83" s="12"/>
      <c r="H83" s="12"/>
    </row>
    <row r="85" spans="1:12">
      <c r="D85" s="24" t="s">
        <v>644</v>
      </c>
      <c r="E85" s="24" t="s">
        <v>644</v>
      </c>
      <c r="G85" s="1" t="s">
        <v>706</v>
      </c>
    </row>
    <row r="86" spans="1:12">
      <c r="A86" s="24" t="s">
        <v>641</v>
      </c>
      <c r="B86" s="24" t="s">
        <v>589</v>
      </c>
      <c r="C86" s="24" t="s">
        <v>589</v>
      </c>
      <c r="D86" s="24" t="s">
        <v>642</v>
      </c>
      <c r="E86" s="24" t="s">
        <v>642</v>
      </c>
      <c r="G86" s="1" t="s">
        <v>700</v>
      </c>
      <c r="H86" s="131">
        <f>600*10+400*10+380*10+350*10+300*10</f>
        <v>20300</v>
      </c>
      <c r="L86" s="1" t="s">
        <v>707</v>
      </c>
    </row>
    <row r="87" spans="1:12">
      <c r="A87" s="24" t="s">
        <v>191</v>
      </c>
      <c r="B87" s="24" t="s">
        <v>590</v>
      </c>
      <c r="C87" s="24" t="s">
        <v>591</v>
      </c>
      <c r="D87" s="24" t="s">
        <v>590</v>
      </c>
      <c r="E87" s="24" t="s">
        <v>591</v>
      </c>
    </row>
    <row r="88" spans="1:12" ht="33" customHeight="1">
      <c r="A88" s="24">
        <v>1</v>
      </c>
      <c r="B88" s="24">
        <v>600</v>
      </c>
      <c r="C88" s="24">
        <v>400</v>
      </c>
      <c r="D88" s="123" t="s">
        <v>696</v>
      </c>
      <c r="E88" s="126" t="s">
        <v>697</v>
      </c>
    </row>
    <row r="89" spans="1:12" ht="36" customHeight="1">
      <c r="A89" s="24">
        <v>2</v>
      </c>
      <c r="B89" s="24">
        <v>900</v>
      </c>
      <c r="C89" s="24">
        <v>780</v>
      </c>
      <c r="D89" s="130" t="s">
        <v>705</v>
      </c>
      <c r="E89" s="127" t="s">
        <v>703</v>
      </c>
    </row>
    <row r="90" spans="1:12" ht="36" customHeight="1">
      <c r="A90" s="24">
        <v>3</v>
      </c>
      <c r="B90" s="24">
        <v>1180</v>
      </c>
      <c r="C90" s="24">
        <v>1130</v>
      </c>
      <c r="D90" s="24">
        <f t="shared" ref="D90:E93" si="4">B90-B89</f>
        <v>280</v>
      </c>
      <c r="E90" s="128" t="s">
        <v>704</v>
      </c>
    </row>
    <row r="91" spans="1:12">
      <c r="A91" s="24">
        <v>4</v>
      </c>
      <c r="B91" s="24">
        <v>1420</v>
      </c>
      <c r="C91" s="24">
        <v>1330</v>
      </c>
      <c r="D91" s="24">
        <f t="shared" si="4"/>
        <v>240</v>
      </c>
      <c r="E91" s="24">
        <f t="shared" si="4"/>
        <v>200</v>
      </c>
    </row>
    <row r="92" spans="1:12">
      <c r="A92" s="24">
        <v>5</v>
      </c>
      <c r="B92" s="24">
        <v>1620</v>
      </c>
      <c r="C92" s="24">
        <v>1430</v>
      </c>
      <c r="D92" s="24">
        <f t="shared" si="4"/>
        <v>200</v>
      </c>
      <c r="E92" s="24">
        <f t="shared" si="4"/>
        <v>100</v>
      </c>
    </row>
    <row r="93" spans="1:12">
      <c r="A93" s="24">
        <v>6</v>
      </c>
      <c r="B93" s="24">
        <v>1600</v>
      </c>
      <c r="C93" s="24">
        <v>1430</v>
      </c>
      <c r="D93" s="24">
        <f t="shared" si="4"/>
        <v>-20</v>
      </c>
      <c r="E93" s="24">
        <f t="shared" si="4"/>
        <v>0</v>
      </c>
    </row>
    <row r="95" spans="1:12">
      <c r="A95" s="12" t="s">
        <v>608</v>
      </c>
      <c r="B95" s="12"/>
      <c r="C95" s="12"/>
      <c r="D95" s="12"/>
      <c r="E95" s="12"/>
      <c r="F95" s="12"/>
      <c r="G95" s="12"/>
      <c r="H95" s="12"/>
    </row>
    <row r="97" spans="1:13">
      <c r="A97" s="1" t="s">
        <v>639</v>
      </c>
    </row>
    <row r="98" spans="1:13">
      <c r="A98" s="1" t="s">
        <v>609</v>
      </c>
    </row>
    <row r="99" spans="1:13">
      <c r="A99" s="1" t="s">
        <v>610</v>
      </c>
    </row>
    <row r="100" spans="1:13">
      <c r="A100" s="1" t="s">
        <v>611</v>
      </c>
    </row>
    <row r="101" spans="1:13" ht="17" thickBot="1"/>
    <row r="102" spans="1:13">
      <c r="A102" s="4" t="s">
        <v>708</v>
      </c>
      <c r="B102" s="5"/>
      <c r="C102" s="5"/>
      <c r="D102" s="5"/>
      <c r="E102" s="5"/>
      <c r="F102" s="5"/>
      <c r="G102" s="6"/>
    </row>
    <row r="103" spans="1:13">
      <c r="A103" s="7" t="s">
        <v>710</v>
      </c>
      <c r="G103" s="8"/>
    </row>
    <row r="104" spans="1:13">
      <c r="A104" s="7"/>
      <c r="G104" s="8"/>
    </row>
    <row r="105" spans="1:13" ht="17" thickBot="1">
      <c r="A105" s="9" t="s">
        <v>709</v>
      </c>
      <c r="B105" s="10"/>
      <c r="C105" s="10"/>
      <c r="D105" s="10"/>
      <c r="E105" s="10"/>
      <c r="F105" s="10"/>
      <c r="G105" s="11"/>
    </row>
    <row r="107" spans="1:13">
      <c r="A107" s="12" t="s">
        <v>711</v>
      </c>
      <c r="B107" s="12"/>
      <c r="C107" s="12"/>
      <c r="D107" s="12"/>
      <c r="E107" s="12"/>
      <c r="F107" s="12"/>
      <c r="G107" s="12"/>
      <c r="H107" s="12"/>
    </row>
    <row r="109" spans="1:13">
      <c r="D109" s="24" t="s">
        <v>644</v>
      </c>
      <c r="E109" s="24" t="s">
        <v>644</v>
      </c>
      <c r="F109" s="1" t="s">
        <v>716</v>
      </c>
    </row>
    <row r="110" spans="1:13">
      <c r="A110" s="24" t="s">
        <v>641</v>
      </c>
      <c r="B110" s="24" t="s">
        <v>589</v>
      </c>
      <c r="C110" s="24" t="s">
        <v>589</v>
      </c>
      <c r="D110" s="24" t="s">
        <v>642</v>
      </c>
      <c r="E110" s="24" t="s">
        <v>642</v>
      </c>
      <c r="F110" s="132">
        <f>600 * 10 + 400 * 10 + 380 * 10 + 350 * 10 + 300 * 10 + 280 * 10 + 240 * 10 + 200 * 10 + 200 * 5</f>
        <v>28500</v>
      </c>
      <c r="M110" s="1" t="s">
        <v>717</v>
      </c>
    </row>
    <row r="111" spans="1:13">
      <c r="A111" s="24" t="s">
        <v>191</v>
      </c>
      <c r="B111" s="24" t="s">
        <v>590</v>
      </c>
      <c r="C111" s="24" t="s">
        <v>591</v>
      </c>
      <c r="D111" s="24" t="s">
        <v>590</v>
      </c>
      <c r="E111" s="24" t="s">
        <v>591</v>
      </c>
    </row>
    <row r="112" spans="1:13" ht="51">
      <c r="A112" s="24">
        <v>1</v>
      </c>
      <c r="B112" s="24">
        <v>600</v>
      </c>
      <c r="C112" s="24">
        <v>400</v>
      </c>
      <c r="D112" s="129" t="s">
        <v>696</v>
      </c>
      <c r="E112" s="129" t="s">
        <v>697</v>
      </c>
    </row>
    <row r="113" spans="1:12" ht="51">
      <c r="A113" s="24">
        <v>2</v>
      </c>
      <c r="B113" s="24">
        <v>900</v>
      </c>
      <c r="C113" s="24">
        <v>780</v>
      </c>
      <c r="D113" s="129" t="s">
        <v>705</v>
      </c>
      <c r="E113" s="129" t="s">
        <v>703</v>
      </c>
    </row>
    <row r="114" spans="1:12" ht="51">
      <c r="A114" s="24">
        <v>3</v>
      </c>
      <c r="B114" s="24">
        <v>1180</v>
      </c>
      <c r="C114" s="24">
        <v>1130</v>
      </c>
      <c r="D114" s="129" t="s">
        <v>712</v>
      </c>
      <c r="E114" s="129" t="s">
        <v>704</v>
      </c>
    </row>
    <row r="115" spans="1:12" ht="51">
      <c r="A115" s="24">
        <v>4</v>
      </c>
      <c r="B115" s="24">
        <v>1420</v>
      </c>
      <c r="C115" s="24">
        <v>1330</v>
      </c>
      <c r="D115" s="129" t="s">
        <v>713</v>
      </c>
      <c r="E115" s="129" t="s">
        <v>714</v>
      </c>
    </row>
    <row r="116" spans="1:12" ht="51">
      <c r="A116" s="24">
        <v>5</v>
      </c>
      <c r="B116" s="24">
        <v>1620</v>
      </c>
      <c r="C116" s="24">
        <v>1430</v>
      </c>
      <c r="D116" s="129" t="s">
        <v>715</v>
      </c>
      <c r="E116" s="24">
        <f t="shared" ref="D116:E117" si="5">C116-C115</f>
        <v>100</v>
      </c>
    </row>
    <row r="117" spans="1:12">
      <c r="A117" s="24">
        <v>6</v>
      </c>
      <c r="B117" s="24">
        <v>1600</v>
      </c>
      <c r="C117" s="24">
        <v>1430</v>
      </c>
      <c r="D117" s="24">
        <f t="shared" si="5"/>
        <v>-20</v>
      </c>
      <c r="E117" s="24">
        <f t="shared" si="5"/>
        <v>0</v>
      </c>
    </row>
    <row r="119" spans="1:12">
      <c r="A119" s="12" t="s">
        <v>612</v>
      </c>
      <c r="B119" s="12"/>
      <c r="C119" s="12"/>
      <c r="D119" s="12"/>
      <c r="E119" s="12"/>
      <c r="F119" s="12"/>
      <c r="G119" s="12"/>
      <c r="H119" s="12"/>
    </row>
    <row r="121" spans="1:12">
      <c r="A121" s="1" t="s">
        <v>718</v>
      </c>
    </row>
    <row r="122" spans="1:12">
      <c r="A122" s="1" t="s">
        <v>719</v>
      </c>
    </row>
    <row r="123" spans="1:12">
      <c r="A123" s="1" t="s">
        <v>720</v>
      </c>
    </row>
    <row r="124" spans="1:12">
      <c r="A124" s="1" t="s">
        <v>721</v>
      </c>
    </row>
    <row r="125" spans="1:12" ht="17" thickBot="1"/>
    <row r="126" spans="1:12" ht="17" thickBot="1">
      <c r="A126" s="1" t="s">
        <v>735</v>
      </c>
      <c r="D126" s="24" t="s">
        <v>644</v>
      </c>
      <c r="E126" s="24" t="s">
        <v>644</v>
      </c>
      <c r="G126" s="133" t="s">
        <v>722</v>
      </c>
      <c r="H126" s="134"/>
      <c r="I126" s="135"/>
    </row>
    <row r="127" spans="1:12">
      <c r="A127" s="24" t="s">
        <v>641</v>
      </c>
      <c r="B127" s="24" t="s">
        <v>589</v>
      </c>
      <c r="C127" s="24" t="s">
        <v>589</v>
      </c>
      <c r="D127" s="24" t="s">
        <v>642</v>
      </c>
      <c r="E127" s="24" t="s">
        <v>642</v>
      </c>
    </row>
    <row r="128" spans="1:12">
      <c r="A128" s="24" t="s">
        <v>191</v>
      </c>
      <c r="B128" s="24" t="s">
        <v>590</v>
      </c>
      <c r="C128" s="24" t="s">
        <v>591</v>
      </c>
      <c r="D128" s="24" t="s">
        <v>590</v>
      </c>
      <c r="E128" s="24" t="s">
        <v>591</v>
      </c>
      <c r="G128" s="13" t="s">
        <v>723</v>
      </c>
      <c r="H128" s="13"/>
      <c r="I128" s="13"/>
      <c r="J128" s="13"/>
      <c r="K128" s="13">
        <v>-1620</v>
      </c>
      <c r="L128" s="13"/>
    </row>
    <row r="129" spans="1:13" ht="51">
      <c r="A129" s="24">
        <v>1</v>
      </c>
      <c r="B129" s="24">
        <v>600</v>
      </c>
      <c r="C129" s="24">
        <v>400</v>
      </c>
      <c r="D129" s="129" t="s">
        <v>696</v>
      </c>
      <c r="E129" s="129" t="s">
        <v>697</v>
      </c>
      <c r="G129" s="1" t="s">
        <v>724</v>
      </c>
    </row>
    <row r="130" spans="1:13" ht="51">
      <c r="A130" s="24">
        <v>2</v>
      </c>
      <c r="B130" s="24">
        <v>900</v>
      </c>
      <c r="C130" s="24">
        <v>780</v>
      </c>
      <c r="D130" s="129" t="s">
        <v>705</v>
      </c>
      <c r="E130" s="129" t="s">
        <v>703</v>
      </c>
      <c r="G130" s="1" t="s">
        <v>729</v>
      </c>
    </row>
    <row r="131" spans="1:13" ht="51">
      <c r="A131" s="24">
        <v>3</v>
      </c>
      <c r="B131" s="24">
        <v>1180</v>
      </c>
      <c r="C131" s="24">
        <v>1130</v>
      </c>
      <c r="D131" s="129" t="s">
        <v>712</v>
      </c>
      <c r="E131" s="129" t="s">
        <v>704</v>
      </c>
      <c r="G131" s="1" t="s">
        <v>725</v>
      </c>
      <c r="K131" s="1">
        <v>1000</v>
      </c>
      <c r="L131" s="1" t="s">
        <v>726</v>
      </c>
    </row>
    <row r="132" spans="1:13" ht="51">
      <c r="A132" s="49">
        <v>4</v>
      </c>
      <c r="B132" s="49">
        <v>1420</v>
      </c>
      <c r="C132" s="24">
        <v>1330</v>
      </c>
      <c r="D132" s="129" t="s">
        <v>713</v>
      </c>
      <c r="E132" s="129" t="s">
        <v>714</v>
      </c>
      <c r="G132" s="12" t="s">
        <v>727</v>
      </c>
      <c r="H132" s="12"/>
      <c r="I132" s="12"/>
      <c r="J132" s="12"/>
      <c r="K132" s="136">
        <f>K128+K131</f>
        <v>-620</v>
      </c>
      <c r="M132" s="1" t="s">
        <v>728</v>
      </c>
    </row>
    <row r="133" spans="1:13" ht="51">
      <c r="A133" s="26">
        <v>5</v>
      </c>
      <c r="B133" s="26">
        <v>1620</v>
      </c>
      <c r="C133" s="24">
        <v>1430</v>
      </c>
      <c r="D133" s="129" t="s">
        <v>715</v>
      </c>
      <c r="E133" s="24">
        <f t="shared" ref="E133:E134" si="6">C133-C132</f>
        <v>100</v>
      </c>
    </row>
    <row r="134" spans="1:13">
      <c r="A134" s="24">
        <v>6</v>
      </c>
      <c r="B134" s="24">
        <v>1600</v>
      </c>
      <c r="C134" s="24">
        <v>1430</v>
      </c>
      <c r="D134" s="24">
        <f t="shared" ref="D134" si="7">B134-B133</f>
        <v>-20</v>
      </c>
      <c r="E134" s="24">
        <f t="shared" si="6"/>
        <v>0</v>
      </c>
      <c r="G134" s="12" t="s">
        <v>730</v>
      </c>
    </row>
    <row r="136" spans="1:13">
      <c r="G136" s="13" t="s">
        <v>731</v>
      </c>
      <c r="H136" s="13"/>
      <c r="I136" s="13"/>
      <c r="J136" s="13"/>
      <c r="K136" s="13">
        <f>-B132</f>
        <v>-1420</v>
      </c>
      <c r="L136" s="13"/>
    </row>
    <row r="138" spans="1:13">
      <c r="G138" s="1" t="s">
        <v>732</v>
      </c>
    </row>
    <row r="139" spans="1:13">
      <c r="K139" s="1">
        <v>800</v>
      </c>
      <c r="L139" s="1" t="s">
        <v>733</v>
      </c>
    </row>
    <row r="141" spans="1:13">
      <c r="G141" s="12" t="s">
        <v>734</v>
      </c>
      <c r="H141" s="12"/>
      <c r="I141" s="12"/>
      <c r="J141" s="12"/>
      <c r="K141" s="136">
        <f>K136+K139</f>
        <v>-620</v>
      </c>
    </row>
    <row r="144" spans="1:13">
      <c r="A144" s="1" t="s">
        <v>736</v>
      </c>
      <c r="D144" s="24" t="s">
        <v>644</v>
      </c>
      <c r="E144" s="24" t="s">
        <v>644</v>
      </c>
      <c r="G144" s="12" t="s">
        <v>737</v>
      </c>
    </row>
    <row r="145" spans="1:14">
      <c r="A145" s="24" t="s">
        <v>641</v>
      </c>
      <c r="B145" s="24" t="s">
        <v>589</v>
      </c>
      <c r="C145" s="24" t="s">
        <v>589</v>
      </c>
      <c r="D145" s="24" t="s">
        <v>642</v>
      </c>
      <c r="E145" s="139" t="s">
        <v>642</v>
      </c>
    </row>
    <row r="146" spans="1:14">
      <c r="A146" s="24" t="s">
        <v>191</v>
      </c>
      <c r="B146" s="24" t="s">
        <v>590</v>
      </c>
      <c r="C146" s="24" t="s">
        <v>591</v>
      </c>
      <c r="D146" s="24" t="s">
        <v>590</v>
      </c>
      <c r="E146" s="139" t="s">
        <v>591</v>
      </c>
      <c r="G146" s="1" t="s">
        <v>738</v>
      </c>
      <c r="L146" s="1">
        <f>-C150</f>
        <v>-1330</v>
      </c>
    </row>
    <row r="147" spans="1:14" ht="51">
      <c r="A147" s="24">
        <v>1</v>
      </c>
      <c r="B147" s="24">
        <v>600</v>
      </c>
      <c r="C147" s="24">
        <v>400</v>
      </c>
      <c r="D147" s="129" t="s">
        <v>696</v>
      </c>
      <c r="E147" s="140" t="s">
        <v>697</v>
      </c>
    </row>
    <row r="148" spans="1:14" ht="51">
      <c r="A148" s="24">
        <v>2</v>
      </c>
      <c r="B148" s="24">
        <v>900</v>
      </c>
      <c r="C148" s="24">
        <v>780</v>
      </c>
      <c r="D148" s="129" t="s">
        <v>705</v>
      </c>
      <c r="E148" s="140" t="s">
        <v>703</v>
      </c>
      <c r="G148" s="1" t="s">
        <v>739</v>
      </c>
      <c r="L148" s="1">
        <f>800</f>
        <v>800</v>
      </c>
      <c r="N148" s="1" t="s">
        <v>733</v>
      </c>
    </row>
    <row r="149" spans="1:14" ht="51">
      <c r="A149" s="24">
        <v>3</v>
      </c>
      <c r="B149" s="24">
        <v>1180</v>
      </c>
      <c r="C149" s="24">
        <v>1130</v>
      </c>
      <c r="D149" s="129" t="s">
        <v>712</v>
      </c>
      <c r="E149" s="140" t="s">
        <v>704</v>
      </c>
    </row>
    <row r="150" spans="1:14" ht="54">
      <c r="A150" s="141">
        <v>4</v>
      </c>
      <c r="B150" s="138">
        <v>1420</v>
      </c>
      <c r="C150" s="142">
        <v>1330</v>
      </c>
      <c r="D150" s="140" t="s">
        <v>713</v>
      </c>
      <c r="E150" s="140" t="s">
        <v>714</v>
      </c>
      <c r="G150" s="1" t="s">
        <v>740</v>
      </c>
      <c r="L150" s="1">
        <f>L146+L148</f>
        <v>-530</v>
      </c>
      <c r="N150" s="1" t="s">
        <v>742</v>
      </c>
    </row>
    <row r="151" spans="1:14" ht="51">
      <c r="A151" s="137">
        <v>5</v>
      </c>
      <c r="B151" s="137">
        <v>1620</v>
      </c>
      <c r="C151" s="24">
        <v>1430</v>
      </c>
      <c r="D151" s="129" t="s">
        <v>715</v>
      </c>
      <c r="E151" s="24">
        <f t="shared" ref="E151:E152" si="8">C151-C150</f>
        <v>100</v>
      </c>
    </row>
    <row r="152" spans="1:14">
      <c r="A152" s="24">
        <v>6</v>
      </c>
      <c r="B152" s="24">
        <v>1600</v>
      </c>
      <c r="C152" s="24">
        <v>1430</v>
      </c>
      <c r="D152" s="24">
        <f t="shared" ref="D152" si="9">B152-B151</f>
        <v>-20</v>
      </c>
      <c r="E152" s="24">
        <f t="shared" si="8"/>
        <v>0</v>
      </c>
      <c r="G152" s="12" t="s">
        <v>741</v>
      </c>
    </row>
    <row r="154" spans="1:14">
      <c r="A154" s="113" t="s">
        <v>613</v>
      </c>
      <c r="B154" s="113"/>
      <c r="C154" s="113"/>
      <c r="D154" s="113"/>
      <c r="E154" s="113"/>
      <c r="F154" s="113"/>
      <c r="G154" s="113"/>
      <c r="H154" s="113"/>
    </row>
    <row r="156" spans="1:14">
      <c r="A156" s="1" t="s">
        <v>614</v>
      </c>
    </row>
    <row r="157" spans="1:14">
      <c r="A157" s="1" t="s">
        <v>615</v>
      </c>
    </row>
    <row r="159" spans="1:14">
      <c r="A159" s="24" t="s">
        <v>191</v>
      </c>
      <c r="B159" s="24" t="s">
        <v>590</v>
      </c>
      <c r="C159" s="24" t="s">
        <v>591</v>
      </c>
      <c r="D159" s="24" t="s">
        <v>616</v>
      </c>
    </row>
    <row r="160" spans="1:14">
      <c r="A160" s="24">
        <v>0</v>
      </c>
      <c r="B160" s="24">
        <v>0</v>
      </c>
      <c r="C160" s="24">
        <v>0</v>
      </c>
      <c r="D160" s="24">
        <v>0</v>
      </c>
    </row>
    <row r="161" spans="1:8">
      <c r="A161" s="24">
        <v>1</v>
      </c>
      <c r="B161" s="24">
        <v>50</v>
      </c>
      <c r="C161" s="24">
        <v>40</v>
      </c>
      <c r="D161" s="24">
        <v>30</v>
      </c>
    </row>
    <row r="162" spans="1:8">
      <c r="A162" s="24">
        <v>2</v>
      </c>
      <c r="B162" s="24">
        <v>80</v>
      </c>
      <c r="C162" s="24">
        <v>75</v>
      </c>
      <c r="D162" s="24">
        <v>45</v>
      </c>
    </row>
    <row r="163" spans="1:8">
      <c r="A163" s="24">
        <v>3</v>
      </c>
      <c r="B163" s="24">
        <v>100</v>
      </c>
      <c r="C163" s="24">
        <v>90</v>
      </c>
      <c r="D163" s="24">
        <v>50</v>
      </c>
    </row>
    <row r="165" spans="1:8">
      <c r="A165" s="1" t="s">
        <v>624</v>
      </c>
    </row>
    <row r="166" spans="1:8">
      <c r="A166" s="1" t="s">
        <v>626</v>
      </c>
    </row>
    <row r="167" spans="1:8">
      <c r="A167" s="1" t="s">
        <v>625</v>
      </c>
    </row>
    <row r="169" spans="1:8">
      <c r="A169" s="12" t="s">
        <v>617</v>
      </c>
      <c r="B169" s="12"/>
      <c r="C169" s="12"/>
      <c r="D169" s="12"/>
      <c r="E169" s="12"/>
      <c r="F169" s="12"/>
      <c r="G169" s="12"/>
      <c r="H169" s="12"/>
    </row>
    <row r="171" spans="1:8">
      <c r="A171" s="1" t="s">
        <v>618</v>
      </c>
    </row>
    <row r="172" spans="1:8">
      <c r="A172" s="1" t="s">
        <v>619</v>
      </c>
      <c r="D172" s="1" t="s">
        <v>620</v>
      </c>
    </row>
    <row r="173" spans="1:8">
      <c r="A173" s="1" t="s">
        <v>621</v>
      </c>
      <c r="D173" s="1" t="s">
        <v>601</v>
      </c>
    </row>
    <row r="175" spans="1:8">
      <c r="E175" s="24" t="s">
        <v>649</v>
      </c>
      <c r="F175" s="24" t="s">
        <v>649</v>
      </c>
      <c r="G175" s="24" t="s">
        <v>649</v>
      </c>
    </row>
    <row r="176" spans="1:8">
      <c r="E176" s="24" t="s">
        <v>650</v>
      </c>
      <c r="F176" s="24" t="s">
        <v>651</v>
      </c>
      <c r="G176" s="24" t="s">
        <v>652</v>
      </c>
    </row>
    <row r="177" spans="1:10">
      <c r="A177" s="24" t="s">
        <v>191</v>
      </c>
      <c r="B177" s="24" t="s">
        <v>590</v>
      </c>
      <c r="C177" s="24" t="s">
        <v>591</v>
      </c>
      <c r="D177" s="24" t="s">
        <v>616</v>
      </c>
      <c r="E177" s="24" t="s">
        <v>646</v>
      </c>
      <c r="F177" s="24" t="s">
        <v>647</v>
      </c>
      <c r="G177" s="24" t="s">
        <v>648</v>
      </c>
    </row>
    <row r="178" spans="1:10">
      <c r="A178" s="24">
        <v>0</v>
      </c>
      <c r="B178" s="24">
        <v>0</v>
      </c>
      <c r="C178" s="24">
        <v>0</v>
      </c>
      <c r="D178" s="24">
        <v>0</v>
      </c>
      <c r="E178" s="143"/>
      <c r="F178" s="143"/>
      <c r="G178" s="143"/>
    </row>
    <row r="179" spans="1:10">
      <c r="A179" s="24">
        <v>1</v>
      </c>
      <c r="B179" s="24">
        <v>50</v>
      </c>
      <c r="C179" s="24">
        <v>40</v>
      </c>
      <c r="D179" s="24">
        <v>30</v>
      </c>
      <c r="E179" s="24">
        <f>B179-B178</f>
        <v>50</v>
      </c>
      <c r="F179" s="24">
        <f t="shared" ref="F179:G181" si="10">C179-C178</f>
        <v>40</v>
      </c>
      <c r="G179" s="24">
        <f t="shared" si="10"/>
        <v>30</v>
      </c>
    </row>
    <row r="180" spans="1:10">
      <c r="A180" s="24">
        <v>2</v>
      </c>
      <c r="B180" s="24">
        <v>80</v>
      </c>
      <c r="C180" s="24">
        <v>75</v>
      </c>
      <c r="D180" s="24">
        <v>45</v>
      </c>
      <c r="E180" s="24">
        <f t="shared" ref="E180:E181" si="11">B180-B179</f>
        <v>30</v>
      </c>
      <c r="F180" s="24">
        <f t="shared" si="10"/>
        <v>35</v>
      </c>
      <c r="G180" s="24">
        <f t="shared" si="10"/>
        <v>15</v>
      </c>
    </row>
    <row r="181" spans="1:10">
      <c r="A181" s="24">
        <v>3</v>
      </c>
      <c r="B181" s="24">
        <v>100</v>
      </c>
      <c r="C181" s="24">
        <v>90</v>
      </c>
      <c r="D181" s="24">
        <v>50</v>
      </c>
      <c r="E181" s="24">
        <f t="shared" si="11"/>
        <v>20</v>
      </c>
      <c r="F181" s="24">
        <f t="shared" si="10"/>
        <v>15</v>
      </c>
      <c r="G181" s="24">
        <f t="shared" si="10"/>
        <v>5</v>
      </c>
    </row>
    <row r="183" spans="1:10" ht="17" thickBot="1">
      <c r="A183" s="12" t="s">
        <v>622</v>
      </c>
      <c r="B183" s="12"/>
      <c r="C183" s="12"/>
      <c r="D183" s="12"/>
      <c r="E183" s="12"/>
    </row>
    <row r="184" spans="1:10">
      <c r="A184" s="1" t="s">
        <v>670</v>
      </c>
      <c r="B184" s="12"/>
      <c r="C184" s="12"/>
      <c r="D184" s="12"/>
      <c r="E184" s="12"/>
      <c r="F184" s="4" t="s">
        <v>744</v>
      </c>
      <c r="G184" s="5"/>
      <c r="H184" s="5"/>
      <c r="I184" s="5"/>
      <c r="J184" s="6"/>
    </row>
    <row r="185" spans="1:10">
      <c r="A185" s="1" t="s">
        <v>671</v>
      </c>
      <c r="B185" s="12"/>
      <c r="C185" s="12"/>
      <c r="D185" s="12"/>
      <c r="E185" s="12"/>
      <c r="F185" s="7" t="s">
        <v>614</v>
      </c>
      <c r="J185" s="8"/>
    </row>
    <row r="186" spans="1:10" ht="17" thickBot="1">
      <c r="A186" s="1" t="s">
        <v>672</v>
      </c>
      <c r="B186" s="12"/>
      <c r="C186" s="12"/>
      <c r="D186" s="12"/>
      <c r="E186" s="12"/>
      <c r="F186" s="9" t="s">
        <v>743</v>
      </c>
      <c r="G186" s="10"/>
      <c r="H186" s="10"/>
      <c r="I186" s="10"/>
      <c r="J186" s="11"/>
    </row>
    <row r="187" spans="1:10" ht="17" thickBot="1"/>
    <row r="188" spans="1:10">
      <c r="B188" s="24" t="s">
        <v>649</v>
      </c>
      <c r="C188" s="24" t="s">
        <v>649</v>
      </c>
      <c r="D188" s="24" t="s">
        <v>649</v>
      </c>
      <c r="F188" s="4" t="s">
        <v>749</v>
      </c>
      <c r="G188" s="5"/>
      <c r="H188" s="5"/>
      <c r="I188" s="5"/>
      <c r="J188" s="6"/>
    </row>
    <row r="189" spans="1:10" ht="17" thickBot="1">
      <c r="B189" s="24" t="s">
        <v>650</v>
      </c>
      <c r="C189" s="24" t="s">
        <v>651</v>
      </c>
      <c r="D189" s="24" t="s">
        <v>652</v>
      </c>
      <c r="F189" s="9"/>
      <c r="G189" s="144">
        <f>10* 50 + 10 * 40 + 10 * 35 + 20 * 30</f>
        <v>1850</v>
      </c>
      <c r="H189" s="10"/>
      <c r="I189" s="10"/>
      <c r="J189" s="11" t="s">
        <v>750</v>
      </c>
    </row>
    <row r="190" spans="1:10">
      <c r="A190" s="24" t="s">
        <v>191</v>
      </c>
      <c r="B190" s="24" t="s">
        <v>646</v>
      </c>
      <c r="C190" s="24" t="s">
        <v>647</v>
      </c>
      <c r="D190" s="24" t="s">
        <v>648</v>
      </c>
    </row>
    <row r="191" spans="1:10">
      <c r="A191" s="24">
        <v>0</v>
      </c>
      <c r="B191" s="143"/>
      <c r="C191" s="143"/>
      <c r="D191" s="143"/>
    </row>
    <row r="192" spans="1:10" ht="36" customHeight="1">
      <c r="A192" s="24">
        <v>1</v>
      </c>
      <c r="B192" s="129" t="s">
        <v>745</v>
      </c>
      <c r="C192" s="129" t="s">
        <v>746</v>
      </c>
      <c r="D192" s="129" t="s">
        <v>748</v>
      </c>
    </row>
    <row r="193" spans="1:8" ht="31" customHeight="1">
      <c r="A193" s="24">
        <v>2</v>
      </c>
      <c r="B193" s="24">
        <v>30</v>
      </c>
      <c r="C193" s="129" t="s">
        <v>747</v>
      </c>
      <c r="D193" s="24">
        <v>15</v>
      </c>
    </row>
    <row r="194" spans="1:8">
      <c r="A194" s="24">
        <v>3</v>
      </c>
      <c r="B194" s="24">
        <v>20</v>
      </c>
      <c r="C194" s="24">
        <v>15</v>
      </c>
      <c r="D194" s="24">
        <v>5</v>
      </c>
    </row>
    <row r="196" spans="1:8">
      <c r="A196" s="12" t="s">
        <v>623</v>
      </c>
      <c r="B196" s="12"/>
      <c r="C196" s="12"/>
      <c r="D196" s="12"/>
      <c r="E196" s="12"/>
      <c r="F196" s="12"/>
      <c r="G196" s="12"/>
      <c r="H196" s="12"/>
    </row>
    <row r="197" spans="1:8">
      <c r="A197" s="1" t="s">
        <v>668</v>
      </c>
    </row>
    <row r="198" spans="1:8">
      <c r="F198" s="1" t="s">
        <v>669</v>
      </c>
    </row>
    <row r="200" spans="1:8">
      <c r="A200" s="1" t="s">
        <v>751</v>
      </c>
    </row>
    <row r="201" spans="1:8">
      <c r="A201" s="12" t="s">
        <v>752</v>
      </c>
      <c r="B201" s="12"/>
      <c r="C201" s="12"/>
      <c r="D201" s="12"/>
      <c r="G201" s="12">
        <v>30</v>
      </c>
      <c r="H201" s="12" t="s">
        <v>753</v>
      </c>
    </row>
    <row r="202" spans="1:8" ht="17" thickBot="1">
      <c r="A202" s="1" t="s">
        <v>754</v>
      </c>
      <c r="G202" s="1">
        <v>100</v>
      </c>
      <c r="H202" s="1" t="s">
        <v>755</v>
      </c>
    </row>
    <row r="203" spans="1:8" ht="17" thickBot="1">
      <c r="A203" s="12" t="s">
        <v>756</v>
      </c>
      <c r="B203" s="12"/>
      <c r="C203" s="12"/>
      <c r="D203" s="12"/>
      <c r="E203" s="12"/>
      <c r="F203" s="12"/>
      <c r="G203" s="145">
        <f>G201*G202</f>
        <v>3000</v>
      </c>
      <c r="H203" s="12" t="s">
        <v>757</v>
      </c>
    </row>
    <row r="205" spans="1:8">
      <c r="A205" s="113" t="s">
        <v>627</v>
      </c>
      <c r="B205" s="113"/>
      <c r="C205" s="113"/>
      <c r="D205" s="113"/>
      <c r="E205" s="113"/>
      <c r="F205" s="113"/>
      <c r="G205" s="113"/>
      <c r="H205" s="113"/>
    </row>
    <row r="207" spans="1:8">
      <c r="A207" s="1" t="s">
        <v>628</v>
      </c>
    </row>
    <row r="209" spans="1:10">
      <c r="A209" s="24" t="s">
        <v>191</v>
      </c>
      <c r="B209" s="24" t="s">
        <v>629</v>
      </c>
      <c r="C209" s="24" t="s">
        <v>630</v>
      </c>
      <c r="D209" s="24" t="s">
        <v>631</v>
      </c>
    </row>
    <row r="210" spans="1:10">
      <c r="A210" s="24">
        <v>1</v>
      </c>
      <c r="B210" s="24">
        <v>15</v>
      </c>
      <c r="C210" s="24">
        <v>8</v>
      </c>
      <c r="D210" s="24">
        <v>40</v>
      </c>
    </row>
    <row r="211" spans="1:10">
      <c r="A211" s="24">
        <v>2</v>
      </c>
      <c r="B211" s="24">
        <v>20</v>
      </c>
      <c r="C211" s="24">
        <v>11</v>
      </c>
      <c r="D211" s="24">
        <v>70</v>
      </c>
    </row>
    <row r="212" spans="1:10">
      <c r="A212" s="24">
        <v>3</v>
      </c>
      <c r="B212" s="24">
        <v>23</v>
      </c>
      <c r="C212" s="24">
        <v>13</v>
      </c>
      <c r="D212" s="24">
        <v>80</v>
      </c>
    </row>
    <row r="213" spans="1:10">
      <c r="A213" s="24">
        <v>4</v>
      </c>
      <c r="B213" s="24">
        <v>25</v>
      </c>
      <c r="C213" s="24">
        <v>14</v>
      </c>
      <c r="D213" s="24">
        <v>85</v>
      </c>
    </row>
    <row r="215" spans="1:10">
      <c r="A215" s="1" t="s">
        <v>632</v>
      </c>
    </row>
    <row r="216" spans="1:10">
      <c r="A216" s="1" t="s">
        <v>633</v>
      </c>
    </row>
    <row r="217" spans="1:10">
      <c r="A217" s="1" t="s">
        <v>634</v>
      </c>
    </row>
    <row r="218" spans="1:10">
      <c r="A218" s="1" t="s">
        <v>635</v>
      </c>
    </row>
    <row r="220" spans="1:10">
      <c r="A220" s="12" t="s">
        <v>636</v>
      </c>
    </row>
    <row r="222" spans="1:10">
      <c r="A222" s="1" t="s">
        <v>758</v>
      </c>
    </row>
    <row r="223" spans="1:10" ht="17" thickBot="1">
      <c r="A223" s="1" t="s">
        <v>759</v>
      </c>
    </row>
    <row r="224" spans="1:10" ht="17" thickBot="1">
      <c r="H224" s="146" t="s">
        <v>760</v>
      </c>
      <c r="I224" s="147" t="s">
        <v>761</v>
      </c>
      <c r="J224" s="148" t="s">
        <v>762</v>
      </c>
    </row>
    <row r="225" spans="1:10">
      <c r="E225" s="24" t="s">
        <v>649</v>
      </c>
      <c r="F225" s="24" t="s">
        <v>649</v>
      </c>
      <c r="G225" s="24" t="s">
        <v>649</v>
      </c>
      <c r="H225" s="150" t="s">
        <v>662</v>
      </c>
      <c r="I225" s="150" t="s">
        <v>662</v>
      </c>
      <c r="J225" s="150" t="s">
        <v>662</v>
      </c>
    </row>
    <row r="226" spans="1:10">
      <c r="E226" s="24" t="s">
        <v>659</v>
      </c>
      <c r="F226" s="24" t="s">
        <v>660</v>
      </c>
      <c r="G226" s="24" t="s">
        <v>661</v>
      </c>
      <c r="H226" s="137" t="s">
        <v>629</v>
      </c>
      <c r="I226" s="137" t="s">
        <v>663</v>
      </c>
      <c r="J226" s="137" t="s">
        <v>664</v>
      </c>
    </row>
    <row r="227" spans="1:10">
      <c r="A227" s="24" t="s">
        <v>191</v>
      </c>
      <c r="B227" s="24" t="s">
        <v>654</v>
      </c>
      <c r="C227" s="24" t="s">
        <v>653</v>
      </c>
      <c r="D227" s="24" t="s">
        <v>655</v>
      </c>
      <c r="E227" s="24" t="s">
        <v>656</v>
      </c>
      <c r="F227" s="24" t="s">
        <v>657</v>
      </c>
      <c r="G227" s="24" t="s">
        <v>658</v>
      </c>
      <c r="H227" s="137" t="s">
        <v>665</v>
      </c>
      <c r="I227" s="137" t="s">
        <v>666</v>
      </c>
      <c r="J227" s="137" t="s">
        <v>667</v>
      </c>
    </row>
    <row r="228" spans="1:10">
      <c r="A228" s="24">
        <v>1</v>
      </c>
      <c r="B228" s="24">
        <v>15</v>
      </c>
      <c r="C228" s="24">
        <v>8</v>
      </c>
      <c r="D228" s="24">
        <v>40</v>
      </c>
      <c r="E228" s="24">
        <f>B228</f>
        <v>15</v>
      </c>
      <c r="F228" s="24">
        <f t="shared" ref="F228:G228" si="12">C228</f>
        <v>8</v>
      </c>
      <c r="G228" s="24">
        <f t="shared" si="12"/>
        <v>40</v>
      </c>
      <c r="H228" s="137">
        <f>20*E228</f>
        <v>300</v>
      </c>
      <c r="I228" s="137">
        <f>25*F228</f>
        <v>200</v>
      </c>
      <c r="J228" s="137">
        <f>7*G228</f>
        <v>280</v>
      </c>
    </row>
    <row r="229" spans="1:10">
      <c r="A229" s="24">
        <v>2</v>
      </c>
      <c r="B229" s="24">
        <v>20</v>
      </c>
      <c r="C229" s="24">
        <v>11</v>
      </c>
      <c r="D229" s="24">
        <v>70</v>
      </c>
      <c r="E229" s="24">
        <f>B229-B228</f>
        <v>5</v>
      </c>
      <c r="F229" s="24">
        <f t="shared" ref="F229:G231" si="13">C229-C228</f>
        <v>3</v>
      </c>
      <c r="G229" s="24">
        <f t="shared" si="13"/>
        <v>30</v>
      </c>
      <c r="H229" s="137">
        <f t="shared" ref="H229:H231" si="14">20*E229</f>
        <v>100</v>
      </c>
      <c r="I229" s="137">
        <f t="shared" ref="I229:I231" si="15">25*F229</f>
        <v>75</v>
      </c>
      <c r="J229" s="137">
        <f t="shared" ref="J229:J231" si="16">7*G229</f>
        <v>210</v>
      </c>
    </row>
    <row r="230" spans="1:10">
      <c r="A230" s="24">
        <v>3</v>
      </c>
      <c r="B230" s="24">
        <v>23</v>
      </c>
      <c r="C230" s="24">
        <v>13</v>
      </c>
      <c r="D230" s="24">
        <v>80</v>
      </c>
      <c r="E230" s="24">
        <f t="shared" ref="E230:E231" si="17">B230-B229</f>
        <v>3</v>
      </c>
      <c r="F230" s="24">
        <f t="shared" si="13"/>
        <v>2</v>
      </c>
      <c r="G230" s="24">
        <f t="shared" si="13"/>
        <v>10</v>
      </c>
      <c r="H230" s="137">
        <f t="shared" si="14"/>
        <v>60</v>
      </c>
      <c r="I230" s="137">
        <f t="shared" si="15"/>
        <v>50</v>
      </c>
      <c r="J230" s="137">
        <f t="shared" si="16"/>
        <v>70</v>
      </c>
    </row>
    <row r="231" spans="1:10">
      <c r="A231" s="24">
        <v>4</v>
      </c>
      <c r="B231" s="24">
        <v>25</v>
      </c>
      <c r="C231" s="24">
        <v>14</v>
      </c>
      <c r="D231" s="24">
        <v>85</v>
      </c>
      <c r="E231" s="24">
        <f t="shared" si="17"/>
        <v>2</v>
      </c>
      <c r="F231" s="24">
        <f t="shared" si="13"/>
        <v>1</v>
      </c>
      <c r="G231" s="24">
        <f t="shared" si="13"/>
        <v>5</v>
      </c>
      <c r="H231" s="137">
        <f t="shared" si="14"/>
        <v>40</v>
      </c>
      <c r="I231" s="137">
        <f t="shared" si="15"/>
        <v>25</v>
      </c>
      <c r="J231" s="137">
        <f t="shared" si="16"/>
        <v>35</v>
      </c>
    </row>
    <row r="233" spans="1:10">
      <c r="A233" s="12" t="s">
        <v>637</v>
      </c>
    </row>
    <row r="235" spans="1:10">
      <c r="B235" s="149" t="s">
        <v>662</v>
      </c>
      <c r="C235" s="149" t="s">
        <v>662</v>
      </c>
      <c r="D235" s="149" t="s">
        <v>662</v>
      </c>
      <c r="F235" s="1" t="s">
        <v>763</v>
      </c>
    </row>
    <row r="236" spans="1:10">
      <c r="B236" s="24" t="s">
        <v>629</v>
      </c>
      <c r="C236" s="24" t="s">
        <v>663</v>
      </c>
      <c r="D236" s="24" t="s">
        <v>664</v>
      </c>
      <c r="F236" s="1" t="s">
        <v>764</v>
      </c>
    </row>
    <row r="237" spans="1:10">
      <c r="A237" s="24" t="s">
        <v>191</v>
      </c>
      <c r="B237" s="24" t="s">
        <v>665</v>
      </c>
      <c r="C237" s="24" t="s">
        <v>666</v>
      </c>
      <c r="D237" s="24" t="s">
        <v>667</v>
      </c>
      <c r="F237" s="1" t="s">
        <v>765</v>
      </c>
    </row>
    <row r="238" spans="1:10">
      <c r="A238" s="24">
        <v>1</v>
      </c>
      <c r="B238" s="24">
        <v>300</v>
      </c>
      <c r="C238" s="24">
        <v>200</v>
      </c>
      <c r="D238" s="24">
        <v>280</v>
      </c>
      <c r="F238" s="1" t="s">
        <v>766</v>
      </c>
    </row>
    <row r="239" spans="1:10">
      <c r="A239" s="24">
        <v>2</v>
      </c>
      <c r="B239" s="24">
        <v>100</v>
      </c>
      <c r="C239" s="24">
        <v>75</v>
      </c>
      <c r="D239" s="24">
        <v>210</v>
      </c>
    </row>
    <row r="240" spans="1:10">
      <c r="A240" s="24">
        <v>3</v>
      </c>
      <c r="B240" s="24">
        <v>60</v>
      </c>
      <c r="C240" s="24">
        <v>50</v>
      </c>
      <c r="D240" s="24">
        <v>70</v>
      </c>
      <c r="F240" s="1" t="s">
        <v>767</v>
      </c>
    </row>
    <row r="241" spans="1:6">
      <c r="A241" s="24">
        <v>4</v>
      </c>
      <c r="B241" s="24">
        <v>40</v>
      </c>
      <c r="C241" s="24">
        <v>25</v>
      </c>
      <c r="D241" s="24">
        <v>35</v>
      </c>
      <c r="F241" s="1" t="s">
        <v>768</v>
      </c>
    </row>
    <row r="243" spans="1:6">
      <c r="F243" s="12" t="s">
        <v>769</v>
      </c>
    </row>
    <row r="245" spans="1:6">
      <c r="A245" s="12" t="s">
        <v>638</v>
      </c>
    </row>
    <row r="247" spans="1:6">
      <c r="B247" s="24" t="s">
        <v>662</v>
      </c>
      <c r="C247" s="24" t="s">
        <v>662</v>
      </c>
      <c r="D247" s="24" t="s">
        <v>662</v>
      </c>
      <c r="F247" s="1" t="s">
        <v>770</v>
      </c>
    </row>
    <row r="248" spans="1:6">
      <c r="B248" s="24" t="s">
        <v>629</v>
      </c>
      <c r="C248" s="24" t="s">
        <v>663</v>
      </c>
      <c r="D248" s="24" t="s">
        <v>664</v>
      </c>
      <c r="F248" s="1" t="s">
        <v>771</v>
      </c>
    </row>
    <row r="249" spans="1:6">
      <c r="A249" s="24" t="s">
        <v>191</v>
      </c>
      <c r="B249" s="24" t="s">
        <v>665</v>
      </c>
      <c r="C249" s="24" t="s">
        <v>666</v>
      </c>
      <c r="D249" s="24" t="s">
        <v>667</v>
      </c>
      <c r="F249" s="1" t="s">
        <v>772</v>
      </c>
    </row>
    <row r="250" spans="1:6">
      <c r="A250" s="24">
        <v>1</v>
      </c>
      <c r="B250" s="24">
        <v>300</v>
      </c>
      <c r="C250" s="24">
        <v>200</v>
      </c>
      <c r="D250" s="24">
        <v>280</v>
      </c>
    </row>
    <row r="251" spans="1:6">
      <c r="A251" s="24">
        <v>2</v>
      </c>
      <c r="B251" s="24">
        <v>100</v>
      </c>
      <c r="C251" s="24">
        <v>75</v>
      </c>
      <c r="D251" s="24">
        <v>210</v>
      </c>
    </row>
    <row r="252" spans="1:6">
      <c r="A252" s="24">
        <v>3</v>
      </c>
      <c r="B252" s="24">
        <v>60</v>
      </c>
      <c r="C252" s="24">
        <v>50</v>
      </c>
      <c r="D252" s="24">
        <v>70</v>
      </c>
    </row>
    <row r="253" spans="1:6">
      <c r="A253" s="24">
        <v>4</v>
      </c>
      <c r="B253" s="24">
        <v>40</v>
      </c>
      <c r="C253" s="24">
        <v>25</v>
      </c>
      <c r="D253" s="24">
        <v>35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H272"/>
  <sheetViews>
    <sheetView rightToLeft="1" zoomScale="343" workbookViewId="0">
      <selection activeCell="E16" sqref="E16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773</v>
      </c>
      <c r="B1" s="104"/>
      <c r="C1" s="104"/>
      <c r="D1" s="104"/>
      <c r="E1" s="104"/>
      <c r="F1" s="104"/>
      <c r="G1" s="104"/>
      <c r="H1" s="105"/>
    </row>
    <row r="3" spans="1:8">
      <c r="A3" s="152" t="s">
        <v>774</v>
      </c>
      <c r="B3" s="152"/>
      <c r="C3" s="152"/>
      <c r="D3" s="152"/>
      <c r="E3" s="152"/>
      <c r="F3" s="152"/>
      <c r="G3" s="152"/>
      <c r="H3" s="152"/>
    </row>
    <row r="5" spans="1:8">
      <c r="A5" s="1" t="s">
        <v>776</v>
      </c>
    </row>
    <row r="7" spans="1:8">
      <c r="A7" s="14" t="s">
        <v>775</v>
      </c>
      <c r="B7" s="14" t="s">
        <v>777</v>
      </c>
      <c r="C7" s="14" t="s">
        <v>777</v>
      </c>
      <c r="D7" s="14" t="s">
        <v>779</v>
      </c>
    </row>
    <row r="8" spans="1:8">
      <c r="A8" s="14"/>
      <c r="B8" s="14"/>
      <c r="C8" s="14" t="s">
        <v>778</v>
      </c>
      <c r="D8" s="14" t="s">
        <v>780</v>
      </c>
    </row>
    <row r="9" spans="1:8">
      <c r="A9" s="14">
        <v>1</v>
      </c>
      <c r="B9" s="14">
        <v>100</v>
      </c>
      <c r="C9" s="14"/>
      <c r="D9" s="14"/>
    </row>
    <row r="10" spans="1:8">
      <c r="A10" s="14">
        <v>2</v>
      </c>
      <c r="B10" s="14">
        <v>220</v>
      </c>
      <c r="C10" s="14"/>
      <c r="D10" s="14"/>
    </row>
    <row r="11" spans="1:8">
      <c r="A11" s="14">
        <v>3</v>
      </c>
      <c r="B11" s="14">
        <v>360</v>
      </c>
      <c r="C11" s="14"/>
      <c r="D11" s="14"/>
    </row>
    <row r="12" spans="1:8">
      <c r="A12" s="14">
        <v>4</v>
      </c>
      <c r="B12" s="14">
        <v>520</v>
      </c>
      <c r="C12" s="14"/>
      <c r="D12" s="14"/>
    </row>
    <row r="13" spans="1:8">
      <c r="A13" s="14">
        <v>5</v>
      </c>
      <c r="B13" s="14">
        <v>700</v>
      </c>
      <c r="C13" s="14"/>
      <c r="D13" s="14"/>
    </row>
    <row r="14" spans="1:8">
      <c r="A14" s="14">
        <v>6</v>
      </c>
      <c r="B14" s="14">
        <v>900</v>
      </c>
      <c r="C14" s="14"/>
      <c r="D14" s="14"/>
    </row>
    <row r="15" spans="1:8">
      <c r="A15" s="14">
        <v>7</v>
      </c>
      <c r="B15" s="14">
        <v>1120</v>
      </c>
      <c r="C15" s="14"/>
      <c r="D15" s="14"/>
    </row>
    <row r="17" spans="1:8">
      <c r="A17" s="154" t="s">
        <v>781</v>
      </c>
      <c r="B17" s="154"/>
      <c r="C17" s="154"/>
      <c r="D17" s="154"/>
      <c r="E17" s="154"/>
      <c r="F17" s="154"/>
      <c r="G17" s="154"/>
      <c r="H17" s="154"/>
    </row>
    <row r="18" spans="1:8">
      <c r="A18" s="1" t="s">
        <v>782</v>
      </c>
    </row>
    <row r="19" spans="1:8">
      <c r="A19" s="1" t="s">
        <v>783</v>
      </c>
    </row>
    <row r="20" spans="1:8">
      <c r="A20" s="1" t="s">
        <v>784</v>
      </c>
    </row>
    <row r="21" spans="1:8">
      <c r="A21" s="1" t="s">
        <v>785</v>
      </c>
    </row>
    <row r="22" spans="1:8">
      <c r="A22" s="1" t="s">
        <v>786</v>
      </c>
    </row>
    <row r="23" spans="1:8">
      <c r="A23" s="1" t="s">
        <v>787</v>
      </c>
      <c r="C23" s="1" t="s">
        <v>788</v>
      </c>
      <c r="D23" s="1" t="s">
        <v>789</v>
      </c>
    </row>
    <row r="25" spans="1:8">
      <c r="A25" s="21" t="s">
        <v>827</v>
      </c>
      <c r="B25" s="21" t="s">
        <v>828</v>
      </c>
      <c r="C25" s="21" t="s">
        <v>829</v>
      </c>
      <c r="D25" s="153" t="s">
        <v>830</v>
      </c>
    </row>
    <row r="26" spans="1:8">
      <c r="A26" s="14" t="s">
        <v>775</v>
      </c>
      <c r="B26" s="14" t="s">
        <v>777</v>
      </c>
      <c r="C26" s="14" t="s">
        <v>777</v>
      </c>
      <c r="D26" s="14" t="s">
        <v>779</v>
      </c>
      <c r="F26" s="1" t="s">
        <v>819</v>
      </c>
    </row>
    <row r="27" spans="1:8">
      <c r="A27" s="14"/>
      <c r="B27" s="14" t="s">
        <v>826</v>
      </c>
      <c r="C27" s="14" t="s">
        <v>835</v>
      </c>
      <c r="D27" s="14" t="s">
        <v>836</v>
      </c>
      <c r="F27" s="1" t="s">
        <v>820</v>
      </c>
    </row>
    <row r="28" spans="1:8">
      <c r="A28" s="14">
        <v>1</v>
      </c>
      <c r="B28" s="14">
        <v>100</v>
      </c>
      <c r="C28" s="15">
        <f>B28/A28</f>
        <v>100</v>
      </c>
      <c r="D28" s="15">
        <f>B28</f>
        <v>100</v>
      </c>
      <c r="F28" s="1" t="s">
        <v>821</v>
      </c>
    </row>
    <row r="29" spans="1:8">
      <c r="A29" s="14">
        <v>2</v>
      </c>
      <c r="B29" s="14">
        <v>220</v>
      </c>
      <c r="C29" s="15">
        <f>B29/A29</f>
        <v>110</v>
      </c>
      <c r="D29" s="15">
        <f>B29-B28</f>
        <v>120</v>
      </c>
      <c r="F29" s="1" t="s">
        <v>822</v>
      </c>
    </row>
    <row r="30" spans="1:8">
      <c r="A30" s="14">
        <v>3</v>
      </c>
      <c r="B30" s="14">
        <v>360</v>
      </c>
      <c r="C30" s="15">
        <f t="shared" ref="C30:C34" si="0">B30/A30</f>
        <v>120</v>
      </c>
      <c r="D30" s="15">
        <f>B30-B29</f>
        <v>140</v>
      </c>
    </row>
    <row r="31" spans="1:8">
      <c r="A31" s="14">
        <v>4</v>
      </c>
      <c r="B31" s="14">
        <v>520</v>
      </c>
      <c r="C31" s="15">
        <f t="shared" si="0"/>
        <v>130</v>
      </c>
      <c r="D31" s="15">
        <f t="shared" ref="D31:D34" si="1">B31-B30</f>
        <v>160</v>
      </c>
      <c r="F31" s="1" t="s">
        <v>823</v>
      </c>
    </row>
    <row r="32" spans="1:8">
      <c r="A32" s="14">
        <v>5</v>
      </c>
      <c r="B32" s="14">
        <v>700</v>
      </c>
      <c r="C32" s="15">
        <f t="shared" si="0"/>
        <v>140</v>
      </c>
      <c r="D32" s="15">
        <f t="shared" si="1"/>
        <v>180</v>
      </c>
      <c r="F32" s="1" t="s">
        <v>824</v>
      </c>
    </row>
    <row r="33" spans="1:8">
      <c r="A33" s="14">
        <v>6</v>
      </c>
      <c r="B33" s="14">
        <v>900</v>
      </c>
      <c r="C33" s="15">
        <f t="shared" si="0"/>
        <v>150</v>
      </c>
      <c r="D33" s="15">
        <f t="shared" si="1"/>
        <v>200</v>
      </c>
      <c r="F33" s="1" t="s">
        <v>825</v>
      </c>
    </row>
    <row r="34" spans="1:8">
      <c r="A34" s="14">
        <v>7</v>
      </c>
      <c r="B34" s="14">
        <v>1120</v>
      </c>
      <c r="C34" s="15">
        <f t="shared" si="0"/>
        <v>160</v>
      </c>
      <c r="D34" s="15">
        <f t="shared" si="1"/>
        <v>220</v>
      </c>
    </row>
    <row r="36" spans="1:8">
      <c r="A36" s="154" t="s">
        <v>790</v>
      </c>
      <c r="B36" s="154"/>
      <c r="C36" s="154"/>
      <c r="D36" s="154"/>
      <c r="E36" s="154"/>
      <c r="F36" s="154"/>
      <c r="G36" s="154"/>
      <c r="H36" s="154"/>
    </row>
    <row r="37" spans="1:8">
      <c r="A37" s="154" t="s">
        <v>791</v>
      </c>
      <c r="B37" s="154"/>
      <c r="C37" s="154"/>
      <c r="D37" s="154"/>
      <c r="E37" s="154"/>
      <c r="F37" s="154"/>
      <c r="G37" s="154"/>
      <c r="H37" s="154"/>
    </row>
    <row r="39" spans="1:8">
      <c r="B39" s="155" t="s">
        <v>834</v>
      </c>
      <c r="E39" s="1" t="s">
        <v>832</v>
      </c>
    </row>
    <row r="40" spans="1:8">
      <c r="E40" s="1" t="s">
        <v>831</v>
      </c>
    </row>
    <row r="42" spans="1:8">
      <c r="B42" s="151" t="s">
        <v>833</v>
      </c>
    </row>
    <row r="48" spans="1:8">
      <c r="B48" s="21" t="s">
        <v>827</v>
      </c>
    </row>
    <row r="51" spans="1:8">
      <c r="A51" s="154" t="s">
        <v>792</v>
      </c>
      <c r="B51" s="154"/>
      <c r="C51" s="154"/>
      <c r="D51" s="154"/>
      <c r="E51" s="154"/>
      <c r="F51" s="154"/>
      <c r="G51" s="154"/>
      <c r="H51" s="154"/>
    </row>
    <row r="52" spans="1:8">
      <c r="A52" s="154" t="s">
        <v>793</v>
      </c>
      <c r="B52" s="154"/>
      <c r="C52" s="154"/>
      <c r="D52" s="154"/>
      <c r="E52" s="154"/>
      <c r="F52" s="154"/>
      <c r="G52" s="154"/>
      <c r="H52" s="154"/>
    </row>
    <row r="54" spans="1:8">
      <c r="A54" s="1" t="s">
        <v>837</v>
      </c>
    </row>
    <row r="55" spans="1:8">
      <c r="A55" s="1" t="s">
        <v>838</v>
      </c>
    </row>
    <row r="57" spans="1:8">
      <c r="C57" s="1" t="s">
        <v>794</v>
      </c>
      <c r="D57" s="1" t="s">
        <v>794</v>
      </c>
      <c r="E57" s="1" t="s">
        <v>795</v>
      </c>
      <c r="F57" s="1" t="s">
        <v>795</v>
      </c>
    </row>
    <row r="58" spans="1:8">
      <c r="A58" s="14" t="s">
        <v>775</v>
      </c>
      <c r="B58" s="14" t="s">
        <v>777</v>
      </c>
      <c r="C58" s="14" t="s">
        <v>777</v>
      </c>
      <c r="D58" s="14" t="s">
        <v>779</v>
      </c>
      <c r="E58" s="14" t="s">
        <v>777</v>
      </c>
      <c r="F58" s="14" t="s">
        <v>779</v>
      </c>
    </row>
    <row r="59" spans="1:8">
      <c r="A59" s="14"/>
      <c r="B59" s="14"/>
      <c r="C59" s="14" t="s">
        <v>778</v>
      </c>
      <c r="D59" s="14" t="s">
        <v>780</v>
      </c>
      <c r="E59" s="14" t="s">
        <v>778</v>
      </c>
      <c r="F59" s="14" t="s">
        <v>780</v>
      </c>
    </row>
    <row r="60" spans="1:8">
      <c r="A60" s="14">
        <v>1</v>
      </c>
      <c r="B60" s="14">
        <v>100</v>
      </c>
      <c r="C60" s="15">
        <f>B60/A60</f>
        <v>100</v>
      </c>
      <c r="D60" s="15">
        <f>B60</f>
        <v>100</v>
      </c>
      <c r="E60" s="15">
        <f>C60*(1+10%)</f>
        <v>110.00000000000001</v>
      </c>
      <c r="F60" s="15">
        <f>D60*(1+10%)</f>
        <v>110.00000000000001</v>
      </c>
    </row>
    <row r="61" spans="1:8">
      <c r="A61" s="14">
        <v>2</v>
      </c>
      <c r="B61" s="14">
        <v>220</v>
      </c>
      <c r="C61" s="15">
        <f>B61/A61</f>
        <v>110</v>
      </c>
      <c r="D61" s="15">
        <f>B61-B60</f>
        <v>120</v>
      </c>
      <c r="E61" s="15">
        <f t="shared" ref="E61:F66" si="2">C61*(1+10%)</f>
        <v>121.00000000000001</v>
      </c>
      <c r="F61" s="15">
        <f t="shared" si="2"/>
        <v>132</v>
      </c>
    </row>
    <row r="62" spans="1:8">
      <c r="A62" s="14">
        <v>3</v>
      </c>
      <c r="B62" s="14">
        <v>360</v>
      </c>
      <c r="C62" s="15">
        <f t="shared" ref="C62:C66" si="3">B62/A62</f>
        <v>120</v>
      </c>
      <c r="D62" s="15">
        <f>B62-B61</f>
        <v>140</v>
      </c>
      <c r="E62" s="15">
        <f t="shared" si="2"/>
        <v>132</v>
      </c>
      <c r="F62" s="15">
        <f t="shared" si="2"/>
        <v>154</v>
      </c>
    </row>
    <row r="63" spans="1:8">
      <c r="A63" s="14">
        <v>4</v>
      </c>
      <c r="B63" s="14">
        <v>520</v>
      </c>
      <c r="C63" s="15">
        <f t="shared" si="3"/>
        <v>130</v>
      </c>
      <c r="D63" s="15">
        <f t="shared" ref="D63:D66" si="4">B63-B62</f>
        <v>160</v>
      </c>
      <c r="E63" s="15">
        <f t="shared" si="2"/>
        <v>143</v>
      </c>
      <c r="F63" s="15">
        <f t="shared" si="2"/>
        <v>176</v>
      </c>
    </row>
    <row r="64" spans="1:8">
      <c r="A64" s="14">
        <v>5</v>
      </c>
      <c r="B64" s="14">
        <v>700</v>
      </c>
      <c r="C64" s="15">
        <f t="shared" si="3"/>
        <v>140</v>
      </c>
      <c r="D64" s="15">
        <f t="shared" si="4"/>
        <v>180</v>
      </c>
      <c r="E64" s="15">
        <f t="shared" si="2"/>
        <v>154</v>
      </c>
      <c r="F64" s="15">
        <f t="shared" si="2"/>
        <v>198.00000000000003</v>
      </c>
    </row>
    <row r="65" spans="1:8">
      <c r="A65" s="14">
        <v>6</v>
      </c>
      <c r="B65" s="14">
        <v>900</v>
      </c>
      <c r="C65" s="15">
        <f t="shared" si="3"/>
        <v>150</v>
      </c>
      <c r="D65" s="15">
        <f t="shared" si="4"/>
        <v>200</v>
      </c>
      <c r="E65" s="15">
        <f t="shared" si="2"/>
        <v>165</v>
      </c>
      <c r="F65" s="15">
        <f t="shared" si="2"/>
        <v>220.00000000000003</v>
      </c>
    </row>
    <row r="66" spans="1:8">
      <c r="A66" s="14">
        <v>7</v>
      </c>
      <c r="B66" s="14">
        <v>1120</v>
      </c>
      <c r="C66" s="15">
        <f t="shared" si="3"/>
        <v>160</v>
      </c>
      <c r="D66" s="15">
        <f t="shared" si="4"/>
        <v>220</v>
      </c>
      <c r="E66" s="15">
        <f t="shared" si="2"/>
        <v>176</v>
      </c>
      <c r="F66" s="15">
        <f t="shared" si="2"/>
        <v>242.00000000000003</v>
      </c>
    </row>
    <row r="69" spans="1:8">
      <c r="A69" s="154" t="s">
        <v>796</v>
      </c>
      <c r="B69" s="154"/>
      <c r="C69" s="154"/>
      <c r="D69" s="154"/>
      <c r="E69" s="154"/>
      <c r="F69" s="154"/>
      <c r="G69" s="154"/>
      <c r="H69" s="154"/>
    </row>
    <row r="70" spans="1:8">
      <c r="A70" s="154"/>
      <c r="B70" s="154"/>
      <c r="C70" s="154"/>
      <c r="D70" s="154"/>
      <c r="E70" s="154"/>
      <c r="F70" s="154"/>
      <c r="G70" s="154"/>
      <c r="H70" s="154"/>
    </row>
    <row r="72" spans="1:8">
      <c r="B72" s="155" t="s">
        <v>841</v>
      </c>
      <c r="E72" s="1" t="s">
        <v>832</v>
      </c>
    </row>
    <row r="73" spans="1:8">
      <c r="E73" s="1" t="s">
        <v>831</v>
      </c>
    </row>
    <row r="74" spans="1:8">
      <c r="B74" s="1" t="s">
        <v>842</v>
      </c>
    </row>
    <row r="76" spans="1:8">
      <c r="B76" s="155" t="s">
        <v>840</v>
      </c>
    </row>
    <row r="79" spans="1:8">
      <c r="B79" s="151" t="s">
        <v>839</v>
      </c>
    </row>
    <row r="85" spans="1:8">
      <c r="B85" s="21" t="s">
        <v>827</v>
      </c>
    </row>
    <row r="89" spans="1:8">
      <c r="A89" s="154" t="s">
        <v>797</v>
      </c>
      <c r="B89" s="154"/>
      <c r="C89" s="154"/>
      <c r="D89" s="154"/>
      <c r="E89" s="154"/>
      <c r="F89" s="154"/>
      <c r="G89" s="154"/>
      <c r="H89" s="154"/>
    </row>
    <row r="90" spans="1:8">
      <c r="A90" s="154"/>
      <c r="B90" s="154"/>
      <c r="C90" s="154"/>
      <c r="D90" s="154"/>
      <c r="E90" s="154"/>
      <c r="F90" s="154"/>
      <c r="G90" s="154"/>
      <c r="H90" s="154"/>
    </row>
    <row r="92" spans="1:8">
      <c r="A92" s="1" t="s">
        <v>843</v>
      </c>
    </row>
    <row r="94" spans="1:8">
      <c r="A94" s="154" t="s">
        <v>798</v>
      </c>
      <c r="B94" s="154"/>
      <c r="C94" s="154"/>
      <c r="D94" s="154"/>
      <c r="E94" s="154"/>
      <c r="F94" s="154"/>
      <c r="G94" s="154"/>
      <c r="H94" s="154"/>
    </row>
    <row r="95" spans="1:8">
      <c r="A95" s="154" t="s">
        <v>799</v>
      </c>
      <c r="B95" s="154"/>
      <c r="C95" s="154"/>
      <c r="D95" s="154"/>
      <c r="E95" s="154"/>
      <c r="F95" s="154"/>
      <c r="G95" s="154"/>
      <c r="H95" s="154"/>
    </row>
    <row r="97" spans="1:8">
      <c r="A97" s="1" t="s">
        <v>800</v>
      </c>
    </row>
    <row r="98" spans="1:8">
      <c r="A98" s="1" t="s">
        <v>801</v>
      </c>
    </row>
    <row r="99" spans="1:8">
      <c r="A99" s="1" t="s">
        <v>802</v>
      </c>
    </row>
    <row r="101" spans="1:8">
      <c r="C101" s="1" t="s">
        <v>794</v>
      </c>
      <c r="D101" s="1" t="s">
        <v>794</v>
      </c>
      <c r="F101" s="21">
        <v>180</v>
      </c>
      <c r="G101" s="21" t="s">
        <v>845</v>
      </c>
      <c r="H101" s="21" t="s">
        <v>844</v>
      </c>
    </row>
    <row r="102" spans="1:8">
      <c r="A102" s="14" t="s">
        <v>775</v>
      </c>
      <c r="B102" s="14" t="s">
        <v>777</v>
      </c>
      <c r="C102" s="14" t="s">
        <v>777</v>
      </c>
      <c r="D102" s="14" t="s">
        <v>779</v>
      </c>
    </row>
    <row r="103" spans="1:8">
      <c r="A103" s="14"/>
      <c r="B103" s="14"/>
      <c r="C103" s="14" t="s">
        <v>852</v>
      </c>
      <c r="D103" s="14" t="s">
        <v>851</v>
      </c>
      <c r="F103" s="1" t="s">
        <v>846</v>
      </c>
    </row>
    <row r="104" spans="1:8">
      <c r="A104" s="14">
        <v>1</v>
      </c>
      <c r="B104" s="14">
        <v>100</v>
      </c>
      <c r="C104" s="15">
        <f>B104/A104</f>
        <v>100</v>
      </c>
      <c r="D104" s="15">
        <f>B104</f>
        <v>100</v>
      </c>
      <c r="E104" s="1" t="s">
        <v>862</v>
      </c>
      <c r="F104" s="1" t="s">
        <v>847</v>
      </c>
    </row>
    <row r="105" spans="1:8">
      <c r="A105" s="14">
        <v>2</v>
      </c>
      <c r="B105" s="14">
        <v>220</v>
      </c>
      <c r="C105" s="15">
        <f t="shared" ref="C105:C110" si="5">B105/A105</f>
        <v>110</v>
      </c>
      <c r="D105" s="15">
        <f>B105-B104</f>
        <v>120</v>
      </c>
      <c r="E105" s="1" t="s">
        <v>862</v>
      </c>
      <c r="F105" s="1" t="s">
        <v>864</v>
      </c>
    </row>
    <row r="106" spans="1:8">
      <c r="A106" s="14">
        <v>3</v>
      </c>
      <c r="B106" s="14">
        <v>360</v>
      </c>
      <c r="C106" s="15">
        <f t="shared" si="5"/>
        <v>120</v>
      </c>
      <c r="D106" s="15">
        <f t="shared" ref="D106:D110" si="6">B106-B105</f>
        <v>140</v>
      </c>
      <c r="E106" s="1" t="s">
        <v>862</v>
      </c>
      <c r="F106" s="1" t="s">
        <v>848</v>
      </c>
    </row>
    <row r="107" spans="1:8" ht="17" thickBot="1">
      <c r="A107" s="74">
        <v>4</v>
      </c>
      <c r="B107" s="74">
        <v>520</v>
      </c>
      <c r="C107" s="156">
        <f t="shared" si="5"/>
        <v>130</v>
      </c>
      <c r="D107" s="156">
        <f t="shared" si="6"/>
        <v>160</v>
      </c>
      <c r="E107" s="1" t="s">
        <v>862</v>
      </c>
      <c r="F107" s="1" t="s">
        <v>849</v>
      </c>
      <c r="H107" s="1" t="s">
        <v>850</v>
      </c>
    </row>
    <row r="108" spans="1:8" ht="17" thickBot="1">
      <c r="A108" s="159">
        <v>5</v>
      </c>
      <c r="B108" s="160">
        <v>700</v>
      </c>
      <c r="C108" s="161">
        <f t="shared" si="5"/>
        <v>140</v>
      </c>
      <c r="D108" s="161">
        <f t="shared" si="6"/>
        <v>180</v>
      </c>
      <c r="E108" s="162" t="s">
        <v>863</v>
      </c>
    </row>
    <row r="109" spans="1:8">
      <c r="A109" s="157">
        <v>6</v>
      </c>
      <c r="B109" s="157">
        <v>900</v>
      </c>
      <c r="C109" s="158">
        <f t="shared" si="5"/>
        <v>150</v>
      </c>
      <c r="D109" s="158">
        <f t="shared" si="6"/>
        <v>200</v>
      </c>
      <c r="F109" s="1" t="s">
        <v>853</v>
      </c>
    </row>
    <row r="110" spans="1:8">
      <c r="A110" s="14">
        <v>7</v>
      </c>
      <c r="B110" s="14">
        <v>1120</v>
      </c>
      <c r="C110" s="15">
        <f t="shared" si="5"/>
        <v>160</v>
      </c>
      <c r="D110" s="15">
        <f t="shared" si="6"/>
        <v>220</v>
      </c>
      <c r="F110" s="1" t="s">
        <v>854</v>
      </c>
      <c r="H110" s="1" t="s">
        <v>855</v>
      </c>
    </row>
    <row r="111" spans="1:8">
      <c r="F111" s="1" t="s">
        <v>856</v>
      </c>
      <c r="H111" s="1" t="s">
        <v>910</v>
      </c>
    </row>
    <row r="112" spans="1:8">
      <c r="F112" s="1" t="s">
        <v>857</v>
      </c>
      <c r="G112" s="1" t="s">
        <v>858</v>
      </c>
    </row>
    <row r="113" spans="1:8">
      <c r="A113" s="12" t="s">
        <v>867</v>
      </c>
    </row>
    <row r="114" spans="1:8">
      <c r="F114" s="1" t="s">
        <v>859</v>
      </c>
    </row>
    <row r="115" spans="1:8">
      <c r="F115" s="1" t="s">
        <v>860</v>
      </c>
    </row>
    <row r="116" spans="1:8">
      <c r="F116" s="1" t="s">
        <v>861</v>
      </c>
    </row>
    <row r="117" spans="1:8">
      <c r="F117" s="1" t="s">
        <v>865</v>
      </c>
    </row>
    <row r="118" spans="1:8">
      <c r="F118" s="1" t="s">
        <v>866</v>
      </c>
    </row>
    <row r="120" spans="1:8">
      <c r="A120" s="154" t="s">
        <v>803</v>
      </c>
      <c r="B120" s="154"/>
      <c r="C120" s="154"/>
      <c r="D120" s="154"/>
      <c r="E120" s="154"/>
      <c r="F120" s="154"/>
      <c r="G120" s="154"/>
      <c r="H120" s="154"/>
    </row>
    <row r="122" spans="1:8">
      <c r="A122" s="1" t="s">
        <v>868</v>
      </c>
    </row>
    <row r="123" spans="1:8">
      <c r="A123" s="1" t="s">
        <v>869</v>
      </c>
    </row>
    <row r="125" spans="1:8">
      <c r="C125" s="1" t="s">
        <v>870</v>
      </c>
      <c r="E125" s="1">
        <f>180*5</f>
        <v>900</v>
      </c>
      <c r="F125" s="1" t="s">
        <v>871</v>
      </c>
    </row>
    <row r="126" spans="1:8">
      <c r="C126" s="1" t="s">
        <v>872</v>
      </c>
      <c r="E126" s="1">
        <v>700</v>
      </c>
      <c r="F126" s="1" t="s">
        <v>873</v>
      </c>
    </row>
    <row r="127" spans="1:8">
      <c r="C127" s="1" t="s">
        <v>875</v>
      </c>
      <c r="E127" s="163">
        <f>E125-E126</f>
        <v>200</v>
      </c>
      <c r="F127" s="1" t="s">
        <v>874</v>
      </c>
    </row>
    <row r="130" spans="1:8">
      <c r="A130" s="154" t="s">
        <v>804</v>
      </c>
      <c r="B130" s="154"/>
      <c r="C130" s="154"/>
      <c r="D130" s="154"/>
      <c r="E130" s="154"/>
      <c r="F130" s="154"/>
      <c r="G130" s="154"/>
      <c r="H130" s="154"/>
    </row>
    <row r="132" spans="1:8">
      <c r="A132" s="1" t="s">
        <v>876</v>
      </c>
      <c r="H132" s="1" t="s">
        <v>882</v>
      </c>
    </row>
    <row r="133" spans="1:8">
      <c r="A133" s="1" t="s">
        <v>877</v>
      </c>
      <c r="H133" s="1" t="s">
        <v>883</v>
      </c>
    </row>
    <row r="134" spans="1:8">
      <c r="H134" s="1" t="s">
        <v>884</v>
      </c>
    </row>
    <row r="135" spans="1:8">
      <c r="C135" s="1" t="s">
        <v>878</v>
      </c>
      <c r="E135" s="1">
        <v>180</v>
      </c>
      <c r="F135" s="1" t="s">
        <v>845</v>
      </c>
      <c r="H135" s="1" t="s">
        <v>885</v>
      </c>
    </row>
    <row r="136" spans="1:8">
      <c r="C136" s="1" t="s">
        <v>879</v>
      </c>
      <c r="E136" s="1">
        <v>180</v>
      </c>
      <c r="F136" s="1" t="s">
        <v>880</v>
      </c>
      <c r="H136" s="1" t="s">
        <v>886</v>
      </c>
    </row>
    <row r="137" spans="1:8">
      <c r="C137" s="1" t="s">
        <v>881</v>
      </c>
      <c r="E137" s="73">
        <f>E135-E136</f>
        <v>0</v>
      </c>
    </row>
    <row r="139" spans="1:8">
      <c r="A139" s="154" t="s">
        <v>887</v>
      </c>
      <c r="B139" s="154"/>
      <c r="C139" s="154"/>
      <c r="D139" s="154"/>
      <c r="E139" s="154"/>
      <c r="F139" s="154"/>
      <c r="G139" s="154"/>
      <c r="H139" s="154"/>
    </row>
    <row r="140" spans="1:8">
      <c r="A140" s="154" t="s">
        <v>805</v>
      </c>
      <c r="B140" s="154"/>
      <c r="C140" s="154"/>
      <c r="D140" s="154"/>
      <c r="E140" s="154"/>
      <c r="F140" s="154"/>
      <c r="G140" s="154"/>
      <c r="H140" s="154"/>
    </row>
    <row r="142" spans="1:8">
      <c r="A142" s="1" t="s">
        <v>888</v>
      </c>
    </row>
    <row r="143" spans="1:8">
      <c r="A143" s="1" t="s">
        <v>889</v>
      </c>
    </row>
    <row r="144" spans="1:8">
      <c r="A144" s="1" t="s">
        <v>890</v>
      </c>
    </row>
    <row r="146" spans="1:8">
      <c r="A146" s="1" t="s">
        <v>891</v>
      </c>
    </row>
    <row r="147" spans="1:8">
      <c r="A147" s="1" t="s">
        <v>892</v>
      </c>
    </row>
    <row r="148" spans="1:8">
      <c r="B148" s="1" t="s">
        <v>893</v>
      </c>
    </row>
    <row r="149" spans="1:8">
      <c r="B149" s="1" t="s">
        <v>894</v>
      </c>
    </row>
    <row r="151" spans="1:8">
      <c r="B151" s="1" t="s">
        <v>895</v>
      </c>
    </row>
    <row r="153" spans="1:8">
      <c r="B153" s="1" t="s">
        <v>896</v>
      </c>
    </row>
    <row r="155" spans="1:8">
      <c r="A155" s="24" t="s">
        <v>827</v>
      </c>
      <c r="B155" s="24" t="s">
        <v>899</v>
      </c>
      <c r="C155" s="24" t="s">
        <v>900</v>
      </c>
      <c r="D155" s="24" t="s">
        <v>902</v>
      </c>
      <c r="E155" s="24" t="s">
        <v>903</v>
      </c>
    </row>
    <row r="156" spans="1:8" ht="34">
      <c r="A156" s="24" t="s">
        <v>775</v>
      </c>
      <c r="B156" s="24" t="s">
        <v>777</v>
      </c>
      <c r="C156" s="24" t="s">
        <v>897</v>
      </c>
      <c r="D156" s="24" t="s">
        <v>898</v>
      </c>
      <c r="E156" s="129" t="s">
        <v>901</v>
      </c>
    </row>
    <row r="157" spans="1:8">
      <c r="A157" s="24">
        <v>1</v>
      </c>
      <c r="B157" s="24">
        <v>100</v>
      </c>
      <c r="C157" s="24">
        <v>300</v>
      </c>
      <c r="D157" s="26">
        <f>B157+C157</f>
        <v>400</v>
      </c>
      <c r="E157" s="26">
        <f>D157/A157</f>
        <v>400</v>
      </c>
      <c r="G157" s="1" t="s">
        <v>905</v>
      </c>
    </row>
    <row r="158" spans="1:8">
      <c r="A158" s="24">
        <v>2</v>
      </c>
      <c r="B158" s="24">
        <v>220</v>
      </c>
      <c r="C158" s="24">
        <f>C157</f>
        <v>300</v>
      </c>
      <c r="D158" s="26">
        <f t="shared" ref="D158:D163" si="7">B158+C158</f>
        <v>520</v>
      </c>
      <c r="E158" s="26">
        <f t="shared" ref="E158:E163" si="8">D158/A158</f>
        <v>260</v>
      </c>
      <c r="G158" s="1" t="s">
        <v>904</v>
      </c>
    </row>
    <row r="159" spans="1:8">
      <c r="A159" s="24">
        <v>3</v>
      </c>
      <c r="B159" s="24">
        <v>360</v>
      </c>
      <c r="C159" s="24">
        <f t="shared" ref="C159:C163" si="9">C158</f>
        <v>300</v>
      </c>
      <c r="D159" s="26">
        <f t="shared" si="7"/>
        <v>660</v>
      </c>
      <c r="E159" s="26">
        <f t="shared" si="8"/>
        <v>220</v>
      </c>
      <c r="H159" s="1" t="s">
        <v>909</v>
      </c>
    </row>
    <row r="160" spans="1:8">
      <c r="A160" s="24">
        <v>4</v>
      </c>
      <c r="B160" s="24">
        <v>520</v>
      </c>
      <c r="C160" s="24">
        <f t="shared" si="9"/>
        <v>300</v>
      </c>
      <c r="D160" s="26">
        <f t="shared" si="7"/>
        <v>820</v>
      </c>
      <c r="E160" s="26">
        <f t="shared" si="8"/>
        <v>205</v>
      </c>
    </row>
    <row r="161" spans="1:8">
      <c r="A161" s="24">
        <v>5</v>
      </c>
      <c r="B161" s="24">
        <v>700</v>
      </c>
      <c r="C161" s="24">
        <f t="shared" si="9"/>
        <v>300</v>
      </c>
      <c r="D161" s="26">
        <f t="shared" si="7"/>
        <v>1000</v>
      </c>
      <c r="E161" s="26">
        <f t="shared" si="8"/>
        <v>200</v>
      </c>
      <c r="G161" s="1" t="s">
        <v>906</v>
      </c>
    </row>
    <row r="162" spans="1:8">
      <c r="A162" s="24">
        <v>6</v>
      </c>
      <c r="B162" s="24">
        <v>900</v>
      </c>
      <c r="C162" s="24">
        <f t="shared" si="9"/>
        <v>300</v>
      </c>
      <c r="D162" s="26">
        <f t="shared" si="7"/>
        <v>1200</v>
      </c>
      <c r="E162" s="26">
        <f t="shared" si="8"/>
        <v>200</v>
      </c>
      <c r="H162" s="1" t="s">
        <v>907</v>
      </c>
    </row>
    <row r="163" spans="1:8">
      <c r="A163" s="24">
        <v>7</v>
      </c>
      <c r="B163" s="24">
        <v>1120</v>
      </c>
      <c r="C163" s="24">
        <f t="shared" si="9"/>
        <v>300</v>
      </c>
      <c r="D163" s="26">
        <f t="shared" si="7"/>
        <v>1420</v>
      </c>
      <c r="E163" s="164">
        <f t="shared" si="8"/>
        <v>202.85714285714286</v>
      </c>
    </row>
    <row r="164" spans="1:8">
      <c r="G164" s="12" t="s">
        <v>908</v>
      </c>
    </row>
    <row r="166" spans="1:8">
      <c r="A166" s="152" t="s">
        <v>806</v>
      </c>
      <c r="B166" s="152"/>
      <c r="C166" s="152"/>
      <c r="D166" s="152"/>
      <c r="E166" s="152"/>
      <c r="F166" s="152"/>
      <c r="G166" s="152"/>
      <c r="H166" s="152"/>
    </row>
    <row r="167" spans="1:8">
      <c r="A167" s="1" t="s">
        <v>807</v>
      </c>
    </row>
    <row r="168" spans="1:8">
      <c r="A168" s="1" t="s">
        <v>808</v>
      </c>
    </row>
    <row r="170" spans="1:8">
      <c r="A170" s="1" t="s">
        <v>354</v>
      </c>
    </row>
    <row r="172" spans="1:8">
      <c r="A172" s="1" t="s">
        <v>911</v>
      </c>
    </row>
    <row r="173" spans="1:8">
      <c r="A173" s="1" t="s">
        <v>912</v>
      </c>
    </row>
    <row r="174" spans="1:8">
      <c r="A174" s="1" t="s">
        <v>913</v>
      </c>
    </row>
    <row r="175" spans="1:8">
      <c r="A175" s="1" t="s">
        <v>914</v>
      </c>
    </row>
    <row r="177" spans="1:8">
      <c r="A177" s="1" t="s">
        <v>915</v>
      </c>
    </row>
    <row r="178" spans="1:8">
      <c r="A178" s="1" t="s">
        <v>916</v>
      </c>
    </row>
    <row r="179" spans="1:8">
      <c r="E179" s="21" t="s">
        <v>918</v>
      </c>
      <c r="F179" s="1" t="s">
        <v>917</v>
      </c>
    </row>
    <row r="180" spans="1:8">
      <c r="D180" s="1" t="s">
        <v>919</v>
      </c>
    </row>
    <row r="181" spans="1:8">
      <c r="D181" s="1" t="s">
        <v>920</v>
      </c>
    </row>
    <row r="185" spans="1:8">
      <c r="D185" s="21" t="s">
        <v>827</v>
      </c>
    </row>
    <row r="189" spans="1:8">
      <c r="A189" s="152" t="s">
        <v>809</v>
      </c>
      <c r="B189" s="152"/>
      <c r="C189" s="152"/>
      <c r="D189" s="152"/>
      <c r="E189" s="152"/>
      <c r="F189" s="152"/>
      <c r="G189" s="152"/>
      <c r="H189" s="152"/>
    </row>
    <row r="190" spans="1:8">
      <c r="A190" s="1" t="s">
        <v>810</v>
      </c>
    </row>
    <row r="191" spans="1:8">
      <c r="A191" s="1" t="s">
        <v>811</v>
      </c>
    </row>
    <row r="192" spans="1:8">
      <c r="A192" s="1" t="s">
        <v>812</v>
      </c>
    </row>
    <row r="193" spans="1:8">
      <c r="A193" s="1" t="s">
        <v>813</v>
      </c>
    </row>
    <row r="194" spans="1:8">
      <c r="A194" s="1" t="s">
        <v>814</v>
      </c>
    </row>
    <row r="196" spans="1:8">
      <c r="A196" s="1" t="s">
        <v>354</v>
      </c>
    </row>
    <row r="197" spans="1:8">
      <c r="A197" s="12" t="s">
        <v>924</v>
      </c>
    </row>
    <row r="198" spans="1:8">
      <c r="A198" s="1" t="s">
        <v>921</v>
      </c>
    </row>
    <row r="199" spans="1:8">
      <c r="A199" s="1" t="s">
        <v>922</v>
      </c>
    </row>
    <row r="200" spans="1:8">
      <c r="A200" s="1" t="s">
        <v>923</v>
      </c>
    </row>
    <row r="202" spans="1:8">
      <c r="H202" s="21"/>
    </row>
    <row r="203" spans="1:8">
      <c r="F203" s="1" t="s">
        <v>917</v>
      </c>
    </row>
    <row r="204" spans="1:8">
      <c r="D204" s="21" t="s">
        <v>918</v>
      </c>
    </row>
    <row r="206" spans="1:8">
      <c r="F206" s="21">
        <v>14</v>
      </c>
    </row>
    <row r="207" spans="1:8">
      <c r="F207" s="21">
        <v>10</v>
      </c>
    </row>
    <row r="209" spans="1:8">
      <c r="D209" s="21" t="s">
        <v>827</v>
      </c>
    </row>
    <row r="211" spans="1:8">
      <c r="A211" s="12" t="s">
        <v>812</v>
      </c>
    </row>
    <row r="212" spans="1:8">
      <c r="A212" s="1" t="s">
        <v>925</v>
      </c>
    </row>
    <row r="213" spans="1:8">
      <c r="A213" s="1" t="s">
        <v>926</v>
      </c>
    </row>
    <row r="215" spans="1:8">
      <c r="F215" s="1" t="s">
        <v>917</v>
      </c>
      <c r="H215" s="165" t="s">
        <v>938</v>
      </c>
    </row>
    <row r="216" spans="1:8">
      <c r="C216" s="1" t="s">
        <v>928</v>
      </c>
      <c r="D216" s="21" t="s">
        <v>927</v>
      </c>
      <c r="H216" s="165" t="s">
        <v>944</v>
      </c>
    </row>
    <row r="217" spans="1:8">
      <c r="H217" s="165" t="s">
        <v>945</v>
      </c>
    </row>
    <row r="218" spans="1:8">
      <c r="F218" s="21">
        <v>14</v>
      </c>
      <c r="H218" s="165" t="s">
        <v>946</v>
      </c>
    </row>
    <row r="219" spans="1:8">
      <c r="F219" s="21">
        <v>10</v>
      </c>
      <c r="H219" s="165" t="s">
        <v>947</v>
      </c>
    </row>
    <row r="220" spans="1:8">
      <c r="H220" s="165" t="s">
        <v>944</v>
      </c>
    </row>
    <row r="221" spans="1:8">
      <c r="D221" s="21" t="s">
        <v>827</v>
      </c>
    </row>
    <row r="222" spans="1:8">
      <c r="D222" s="21"/>
    </row>
    <row r="223" spans="1:8">
      <c r="A223" s="1" t="s">
        <v>929</v>
      </c>
      <c r="D223" s="21"/>
    </row>
    <row r="224" spans="1:8">
      <c r="D224" s="21"/>
    </row>
    <row r="225" spans="1:8">
      <c r="A225" s="12" t="s">
        <v>813</v>
      </c>
      <c r="D225" s="21"/>
    </row>
    <row r="226" spans="1:8">
      <c r="D226" s="21"/>
    </row>
    <row r="227" spans="1:8">
      <c r="A227" s="1" t="s">
        <v>930</v>
      </c>
      <c r="D227" s="21"/>
    </row>
    <row r="228" spans="1:8">
      <c r="D228" s="21"/>
    </row>
    <row r="229" spans="1:8">
      <c r="D229" s="1" t="s">
        <v>928</v>
      </c>
      <c r="F229" s="1" t="s">
        <v>917</v>
      </c>
      <c r="H229" s="165" t="s">
        <v>938</v>
      </c>
    </row>
    <row r="230" spans="1:8">
      <c r="A230" s="1" t="s">
        <v>931</v>
      </c>
      <c r="D230" s="21" t="s">
        <v>927</v>
      </c>
      <c r="H230" s="165" t="s">
        <v>944</v>
      </c>
    </row>
    <row r="231" spans="1:8">
      <c r="A231" s="1" t="s">
        <v>932</v>
      </c>
      <c r="H231" s="165" t="s">
        <v>945</v>
      </c>
    </row>
    <row r="232" spans="1:8">
      <c r="A232" s="1" t="s">
        <v>933</v>
      </c>
      <c r="F232" s="21">
        <v>14</v>
      </c>
      <c r="H232" s="165" t="s">
        <v>946</v>
      </c>
    </row>
    <row r="233" spans="1:8">
      <c r="A233" s="1" t="s">
        <v>934</v>
      </c>
      <c r="F233" s="21">
        <v>10</v>
      </c>
      <c r="H233" s="165" t="s">
        <v>949</v>
      </c>
    </row>
    <row r="234" spans="1:8">
      <c r="H234" s="165" t="s">
        <v>944</v>
      </c>
    </row>
    <row r="235" spans="1:8">
      <c r="D235" s="21" t="s">
        <v>827</v>
      </c>
    </row>
    <row r="236" spans="1:8">
      <c r="D236" s="21"/>
    </row>
    <row r="237" spans="1:8">
      <c r="A237" s="12" t="s">
        <v>814</v>
      </c>
      <c r="B237" s="12"/>
      <c r="C237" s="12"/>
      <c r="D237" s="41"/>
      <c r="E237" s="12"/>
      <c r="F237" s="12"/>
      <c r="G237" s="12"/>
      <c r="H237" s="12"/>
    </row>
    <row r="238" spans="1:8">
      <c r="A238" s="1" t="s">
        <v>935</v>
      </c>
      <c r="F238" s="1" t="s">
        <v>917</v>
      </c>
    </row>
    <row r="239" spans="1:8">
      <c r="A239" s="1" t="s">
        <v>948</v>
      </c>
      <c r="D239" s="21" t="s">
        <v>927</v>
      </c>
      <c r="H239" s="165" t="s">
        <v>938</v>
      </c>
    </row>
    <row r="240" spans="1:8">
      <c r="A240" s="1" t="s">
        <v>936</v>
      </c>
      <c r="H240" s="165" t="s">
        <v>939</v>
      </c>
    </row>
    <row r="241" spans="1:8">
      <c r="A241" s="1" t="s">
        <v>937</v>
      </c>
      <c r="F241" s="21">
        <v>14</v>
      </c>
      <c r="H241" s="165" t="s">
        <v>940</v>
      </c>
    </row>
    <row r="242" spans="1:8">
      <c r="F242" s="21">
        <v>10</v>
      </c>
      <c r="H242" s="165" t="s">
        <v>941</v>
      </c>
    </row>
    <row r="243" spans="1:8">
      <c r="H243" s="165" t="s">
        <v>942</v>
      </c>
    </row>
    <row r="244" spans="1:8">
      <c r="D244" s="21" t="s">
        <v>827</v>
      </c>
      <c r="H244" s="165" t="s">
        <v>943</v>
      </c>
    </row>
    <row r="245" spans="1:8">
      <c r="D245" s="21"/>
    </row>
    <row r="246" spans="1:8">
      <c r="D246" s="21"/>
    </row>
    <row r="247" spans="1:8">
      <c r="A247" s="113" t="s">
        <v>815</v>
      </c>
      <c r="B247" s="113"/>
      <c r="C247" s="113"/>
      <c r="D247" s="85"/>
      <c r="E247" s="85"/>
      <c r="F247" s="85"/>
      <c r="G247" s="113"/>
      <c r="H247" s="113"/>
    </row>
    <row r="248" spans="1:8">
      <c r="A248" s="1" t="s">
        <v>816</v>
      </c>
    </row>
    <row r="249" spans="1:8">
      <c r="A249" s="1" t="s">
        <v>817</v>
      </c>
    </row>
    <row r="250" spans="1:8">
      <c r="A250" s="1" t="s">
        <v>818</v>
      </c>
    </row>
    <row r="252" spans="1:8">
      <c r="A252" s="1" t="s">
        <v>354</v>
      </c>
    </row>
    <row r="254" spans="1:8">
      <c r="A254" s="1" t="s">
        <v>950</v>
      </c>
      <c r="D254" s="1">
        <v>3</v>
      </c>
    </row>
    <row r="255" spans="1:8">
      <c r="A255" s="1" t="s">
        <v>951</v>
      </c>
      <c r="D255" s="1">
        <v>60</v>
      </c>
    </row>
    <row r="256" spans="1:8">
      <c r="A256" s="1" t="s">
        <v>952</v>
      </c>
      <c r="D256" s="1">
        <f>D254*D255</f>
        <v>180</v>
      </c>
      <c r="E256" s="1" t="s">
        <v>956</v>
      </c>
    </row>
    <row r="258" spans="1:6">
      <c r="A258" s="1" t="s">
        <v>953</v>
      </c>
      <c r="D258" s="1">
        <v>80</v>
      </c>
    </row>
    <row r="260" spans="1:6">
      <c r="A260" s="1" t="s">
        <v>954</v>
      </c>
      <c r="D260" s="1">
        <f>D256+D258</f>
        <v>260</v>
      </c>
      <c r="E260" s="1" t="s">
        <v>955</v>
      </c>
    </row>
    <row r="262" spans="1:6">
      <c r="A262" s="1" t="s">
        <v>957</v>
      </c>
    </row>
    <row r="263" spans="1:6">
      <c r="A263" s="1" t="s">
        <v>958</v>
      </c>
    </row>
    <row r="265" spans="1:6">
      <c r="F265" s="1" t="s">
        <v>917</v>
      </c>
    </row>
    <row r="266" spans="1:6">
      <c r="D266" s="21"/>
    </row>
    <row r="268" spans="1:6">
      <c r="F268" s="21"/>
    </row>
    <row r="269" spans="1:6">
      <c r="F269" s="21">
        <v>260</v>
      </c>
    </row>
    <row r="271" spans="1:6">
      <c r="D271" s="21" t="s">
        <v>827</v>
      </c>
    </row>
    <row r="272" spans="1:6">
      <c r="D272" s="2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K216"/>
  <sheetViews>
    <sheetView rightToLeft="1" topLeftCell="A237" zoomScale="306" workbookViewId="0">
      <selection activeCell="B69" sqref="B69:F72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959</v>
      </c>
      <c r="B1" s="104"/>
      <c r="C1" s="104"/>
      <c r="D1" s="104"/>
      <c r="E1" s="104"/>
      <c r="F1" s="104"/>
      <c r="G1" s="104"/>
      <c r="H1" s="105"/>
    </row>
    <row r="3" spans="1:8">
      <c r="A3" s="1" t="s">
        <v>960</v>
      </c>
    </row>
    <row r="4" spans="1:8">
      <c r="A4" s="1" t="s">
        <v>961</v>
      </c>
    </row>
    <row r="5" spans="1:8">
      <c r="A5" s="1" t="s">
        <v>962</v>
      </c>
    </row>
    <row r="6" spans="1:8">
      <c r="A6" s="1" t="s">
        <v>963</v>
      </c>
    </row>
    <row r="7" spans="1:8">
      <c r="A7" s="1" t="s">
        <v>964</v>
      </c>
    </row>
    <row r="8" spans="1:8">
      <c r="A8" s="1" t="s">
        <v>965</v>
      </c>
    </row>
    <row r="9" spans="1:8">
      <c r="A9" s="1" t="s">
        <v>966</v>
      </c>
    </row>
    <row r="10" spans="1:8" ht="17" thickBot="1"/>
    <row r="11" spans="1:8" ht="17" thickBot="1">
      <c r="A11" s="166" t="s">
        <v>967</v>
      </c>
      <c r="B11" s="167"/>
      <c r="C11" s="167"/>
      <c r="D11" s="167"/>
      <c r="E11" s="167"/>
      <c r="F11" s="167"/>
      <c r="G11" s="167"/>
      <c r="H11" s="168"/>
    </row>
    <row r="13" spans="1:8">
      <c r="A13" s="1" t="s">
        <v>968</v>
      </c>
    </row>
    <row r="14" spans="1:8">
      <c r="A14" s="1" t="s">
        <v>969</v>
      </c>
    </row>
    <row r="15" spans="1:8">
      <c r="A15" s="1" t="s">
        <v>970</v>
      </c>
    </row>
    <row r="16" spans="1:8">
      <c r="A16" s="1" t="s">
        <v>971</v>
      </c>
    </row>
    <row r="18" spans="1:8">
      <c r="A18" s="73" t="s">
        <v>972</v>
      </c>
      <c r="B18" s="73"/>
      <c r="C18" s="73"/>
      <c r="D18" s="73"/>
      <c r="E18" s="73"/>
      <c r="F18" s="73"/>
      <c r="G18" s="73"/>
      <c r="H18" s="73"/>
    </row>
    <row r="19" spans="1:8">
      <c r="A19" s="73" t="s">
        <v>982</v>
      </c>
      <c r="B19" s="73"/>
      <c r="C19" s="73"/>
      <c r="D19" s="73"/>
      <c r="E19" s="73"/>
      <c r="F19" s="73"/>
      <c r="G19" s="73"/>
      <c r="H19" s="73"/>
    </row>
    <row r="21" spans="1:8">
      <c r="A21" s="24" t="s">
        <v>973</v>
      </c>
      <c r="B21" s="24" t="s">
        <v>975</v>
      </c>
      <c r="C21" s="24" t="s">
        <v>975</v>
      </c>
      <c r="D21" s="24" t="s">
        <v>975</v>
      </c>
      <c r="E21" s="24" t="s">
        <v>984</v>
      </c>
      <c r="F21" s="24" t="s">
        <v>985</v>
      </c>
      <c r="G21" s="24" t="s">
        <v>987</v>
      </c>
    </row>
    <row r="22" spans="1:8">
      <c r="A22" s="24" t="s">
        <v>974</v>
      </c>
      <c r="B22" s="24" t="s">
        <v>976</v>
      </c>
      <c r="C22" s="24" t="s">
        <v>977</v>
      </c>
      <c r="D22" s="24" t="s">
        <v>978</v>
      </c>
      <c r="E22" s="24" t="s">
        <v>983</v>
      </c>
      <c r="F22" s="24" t="s">
        <v>986</v>
      </c>
      <c r="G22" s="24" t="s">
        <v>988</v>
      </c>
    </row>
    <row r="23" spans="1:8">
      <c r="A23" s="24">
        <v>1</v>
      </c>
      <c r="B23" s="24">
        <f>100/A23</f>
        <v>100</v>
      </c>
      <c r="C23" s="24">
        <v>20</v>
      </c>
      <c r="D23" s="24">
        <v>28</v>
      </c>
      <c r="E23" s="24">
        <f>B23*A23</f>
        <v>100</v>
      </c>
      <c r="F23" s="24">
        <f>C23*A23</f>
        <v>20</v>
      </c>
      <c r="G23" s="24">
        <f>D23*A23</f>
        <v>28</v>
      </c>
    </row>
    <row r="24" spans="1:8">
      <c r="A24" s="24">
        <v>2</v>
      </c>
      <c r="B24" s="24">
        <f>100/A24</f>
        <v>50</v>
      </c>
      <c r="C24" s="24">
        <f>C23</f>
        <v>20</v>
      </c>
      <c r="D24" s="24">
        <v>26</v>
      </c>
      <c r="E24" s="24">
        <f t="shared" ref="E24:E32" si="0">B24*A24</f>
        <v>100</v>
      </c>
      <c r="F24" s="24">
        <f t="shared" ref="F24:F32" si="1">C24*A24</f>
        <v>40</v>
      </c>
      <c r="G24" s="24">
        <f t="shared" ref="G24:G32" si="2">D24*A24</f>
        <v>52</v>
      </c>
    </row>
    <row r="25" spans="1:8">
      <c r="A25" s="24">
        <v>3</v>
      </c>
      <c r="B25" s="114">
        <f>100/A25</f>
        <v>33.333333333333336</v>
      </c>
      <c r="C25" s="24">
        <f t="shared" ref="C25:C32" si="3">C24</f>
        <v>20</v>
      </c>
      <c r="D25" s="24">
        <v>24</v>
      </c>
      <c r="E25" s="24">
        <f t="shared" si="0"/>
        <v>100</v>
      </c>
      <c r="F25" s="24">
        <f t="shared" si="1"/>
        <v>60</v>
      </c>
      <c r="G25" s="24">
        <f t="shared" si="2"/>
        <v>72</v>
      </c>
    </row>
    <row r="26" spans="1:8" ht="17" thickBot="1">
      <c r="A26" s="25">
        <v>4</v>
      </c>
      <c r="B26" s="169">
        <f t="shared" ref="B26:B32" si="4">100/A26</f>
        <v>25</v>
      </c>
      <c r="C26" s="25">
        <f t="shared" si="3"/>
        <v>20</v>
      </c>
      <c r="D26" s="25">
        <f>22</f>
        <v>22</v>
      </c>
      <c r="E26" s="24">
        <f t="shared" si="0"/>
        <v>100</v>
      </c>
      <c r="F26" s="24">
        <f t="shared" si="1"/>
        <v>80</v>
      </c>
      <c r="G26" s="24">
        <f t="shared" si="2"/>
        <v>88</v>
      </c>
    </row>
    <row r="27" spans="1:8" ht="17" thickBot="1">
      <c r="A27" s="172">
        <v>5</v>
      </c>
      <c r="B27" s="173">
        <f t="shared" si="4"/>
        <v>20</v>
      </c>
      <c r="C27" s="174">
        <f t="shared" si="3"/>
        <v>20</v>
      </c>
      <c r="D27" s="174">
        <v>20</v>
      </c>
      <c r="E27" s="24">
        <f>B27*A27</f>
        <v>100</v>
      </c>
      <c r="F27" s="24">
        <f t="shared" si="1"/>
        <v>100</v>
      </c>
      <c r="G27" s="24">
        <f t="shared" si="2"/>
        <v>100</v>
      </c>
    </row>
    <row r="28" spans="1:8">
      <c r="A28" s="170">
        <v>6</v>
      </c>
      <c r="B28" s="171">
        <f t="shared" si="4"/>
        <v>16.666666666666668</v>
      </c>
      <c r="C28" s="170">
        <f t="shared" si="3"/>
        <v>20</v>
      </c>
      <c r="D28" s="170">
        <v>18</v>
      </c>
      <c r="E28" s="24">
        <f t="shared" si="0"/>
        <v>100</v>
      </c>
      <c r="F28" s="24">
        <f t="shared" si="1"/>
        <v>120</v>
      </c>
      <c r="G28" s="24">
        <f t="shared" si="2"/>
        <v>108</v>
      </c>
    </row>
    <row r="29" spans="1:8">
      <c r="A29" s="24">
        <v>7</v>
      </c>
      <c r="B29" s="114">
        <f t="shared" si="4"/>
        <v>14.285714285714286</v>
      </c>
      <c r="C29" s="24">
        <f t="shared" si="3"/>
        <v>20</v>
      </c>
      <c r="D29" s="24">
        <v>16</v>
      </c>
      <c r="E29" s="24">
        <f t="shared" si="0"/>
        <v>100</v>
      </c>
      <c r="F29" s="24">
        <f t="shared" si="1"/>
        <v>140</v>
      </c>
      <c r="G29" s="24">
        <f t="shared" si="2"/>
        <v>112</v>
      </c>
    </row>
    <row r="30" spans="1:8">
      <c r="A30" s="24">
        <v>8</v>
      </c>
      <c r="B30" s="114">
        <f t="shared" si="4"/>
        <v>12.5</v>
      </c>
      <c r="C30" s="24">
        <f t="shared" si="3"/>
        <v>20</v>
      </c>
      <c r="D30" s="24">
        <v>14</v>
      </c>
      <c r="E30" s="24">
        <f t="shared" si="0"/>
        <v>100</v>
      </c>
      <c r="F30" s="24">
        <f t="shared" si="1"/>
        <v>160</v>
      </c>
      <c r="G30" s="24">
        <f t="shared" si="2"/>
        <v>112</v>
      </c>
    </row>
    <row r="31" spans="1:8">
      <c r="A31" s="24">
        <v>9</v>
      </c>
      <c r="B31" s="114">
        <f t="shared" si="4"/>
        <v>11.111111111111111</v>
      </c>
      <c r="C31" s="24">
        <f t="shared" si="3"/>
        <v>20</v>
      </c>
      <c r="D31" s="24">
        <v>12</v>
      </c>
      <c r="E31" s="24">
        <f t="shared" si="0"/>
        <v>100</v>
      </c>
      <c r="F31" s="24">
        <f t="shared" si="1"/>
        <v>180</v>
      </c>
      <c r="G31" s="24">
        <f>D31*A31</f>
        <v>108</v>
      </c>
    </row>
    <row r="32" spans="1:8">
      <c r="A32" s="24">
        <v>10</v>
      </c>
      <c r="B32" s="114">
        <f t="shared" si="4"/>
        <v>10</v>
      </c>
      <c r="C32" s="24">
        <f t="shared" si="3"/>
        <v>20</v>
      </c>
      <c r="D32" s="24">
        <v>10</v>
      </c>
      <c r="E32" s="24">
        <f t="shared" si="0"/>
        <v>100</v>
      </c>
      <c r="F32" s="24">
        <f t="shared" si="1"/>
        <v>200</v>
      </c>
      <c r="G32" s="24">
        <f t="shared" si="2"/>
        <v>100</v>
      </c>
    </row>
    <row r="34" spans="1:8">
      <c r="A34" s="73" t="s">
        <v>981</v>
      </c>
      <c r="B34" s="73"/>
      <c r="C34" s="73"/>
      <c r="D34" s="73"/>
      <c r="E34" s="73"/>
      <c r="F34" s="73"/>
      <c r="G34" s="73"/>
      <c r="H34" s="73"/>
    </row>
    <row r="36" spans="1:8">
      <c r="B36" s="21" t="s">
        <v>1062</v>
      </c>
      <c r="C36" s="21" t="s">
        <v>1061</v>
      </c>
      <c r="D36" s="21" t="s">
        <v>1063</v>
      </c>
    </row>
    <row r="38" spans="1:8">
      <c r="A38" s="73" t="s">
        <v>979</v>
      </c>
      <c r="B38" s="73"/>
      <c r="C38" s="73"/>
      <c r="D38" s="73"/>
      <c r="E38" s="73"/>
      <c r="F38" s="73"/>
      <c r="G38" s="73"/>
      <c r="H38" s="73"/>
    </row>
    <row r="39" spans="1:8">
      <c r="A39" s="73" t="s">
        <v>980</v>
      </c>
      <c r="B39" s="73"/>
      <c r="C39" s="73"/>
      <c r="D39" s="73"/>
      <c r="E39" s="73"/>
      <c r="F39" s="73"/>
      <c r="G39" s="73"/>
      <c r="H39" s="73"/>
    </row>
    <row r="53" spans="1:8">
      <c r="A53" s="73" t="s">
        <v>989</v>
      </c>
      <c r="B53" s="73"/>
      <c r="C53" s="73"/>
      <c r="D53" s="73"/>
      <c r="E53" s="73"/>
      <c r="F53" s="73"/>
      <c r="G53" s="73"/>
      <c r="H53" s="73"/>
    </row>
    <row r="55" spans="1:8">
      <c r="A55" s="1" t="s">
        <v>990</v>
      </c>
    </row>
    <row r="56" spans="1:8">
      <c r="A56" s="1" t="s">
        <v>991</v>
      </c>
    </row>
    <row r="57" spans="1:8">
      <c r="A57" s="1" t="s">
        <v>1000</v>
      </c>
    </row>
    <row r="58" spans="1:8">
      <c r="A58" s="1" t="s">
        <v>1001</v>
      </c>
    </row>
    <row r="60" spans="1:8">
      <c r="A60" s="1" t="s">
        <v>1002</v>
      </c>
    </row>
    <row r="61" spans="1:8">
      <c r="A61" s="1" t="s">
        <v>1003</v>
      </c>
    </row>
    <row r="62" spans="1:8">
      <c r="A62" s="1" t="s">
        <v>1004</v>
      </c>
    </row>
    <row r="64" spans="1:8">
      <c r="A64" s="1" t="s">
        <v>1005</v>
      </c>
    </row>
    <row r="65" spans="1:11">
      <c r="A65" s="1" t="s">
        <v>1006</v>
      </c>
    </row>
    <row r="67" spans="1:11">
      <c r="A67" s="1" t="s">
        <v>1007</v>
      </c>
    </row>
    <row r="69" spans="1:11">
      <c r="B69" s="269" t="s">
        <v>1064</v>
      </c>
      <c r="C69" s="269"/>
      <c r="D69" s="269"/>
      <c r="E69" s="24" t="s">
        <v>992</v>
      </c>
      <c r="F69" s="14" t="s">
        <v>995</v>
      </c>
    </row>
    <row r="70" spans="1:11" ht="34">
      <c r="B70" s="175" t="s">
        <v>996</v>
      </c>
      <c r="C70" s="14"/>
      <c r="D70" s="14"/>
      <c r="E70" s="129" t="s">
        <v>994</v>
      </c>
      <c r="F70" s="129" t="s">
        <v>993</v>
      </c>
    </row>
    <row r="71" spans="1:11" ht="34">
      <c r="B71" s="175" t="s">
        <v>997</v>
      </c>
      <c r="C71" s="14"/>
      <c r="D71" s="14"/>
      <c r="E71" s="129" t="s">
        <v>998</v>
      </c>
      <c r="F71" s="129" t="s">
        <v>998</v>
      </c>
    </row>
    <row r="72" spans="1:11" ht="34">
      <c r="B72" s="14" t="s">
        <v>999</v>
      </c>
      <c r="C72" s="14"/>
      <c r="D72" s="14"/>
      <c r="E72" s="129" t="s">
        <v>993</v>
      </c>
      <c r="F72" s="129" t="s">
        <v>994</v>
      </c>
    </row>
    <row r="74" spans="1:11">
      <c r="A74" s="1" t="s">
        <v>1008</v>
      </c>
    </row>
    <row r="76" spans="1:11">
      <c r="A76" s="24" t="s">
        <v>973</v>
      </c>
      <c r="B76" s="24" t="s">
        <v>984</v>
      </c>
      <c r="C76" s="24" t="s">
        <v>985</v>
      </c>
      <c r="D76" s="24" t="s">
        <v>987</v>
      </c>
      <c r="F76" s="1" t="s">
        <v>1065</v>
      </c>
    </row>
    <row r="77" spans="1:11">
      <c r="A77" s="24" t="s">
        <v>974</v>
      </c>
      <c r="B77" s="24" t="s">
        <v>983</v>
      </c>
      <c r="C77" s="24" t="s">
        <v>986</v>
      </c>
      <c r="D77" s="24" t="s">
        <v>988</v>
      </c>
      <c r="F77" s="1" t="s">
        <v>1066</v>
      </c>
    </row>
    <row r="78" spans="1:11">
      <c r="A78" s="24">
        <v>1</v>
      </c>
      <c r="B78" s="24">
        <v>100</v>
      </c>
      <c r="C78" s="24">
        <v>20</v>
      </c>
      <c r="D78" s="24">
        <v>28</v>
      </c>
      <c r="F78" s="1" t="s">
        <v>1067</v>
      </c>
    </row>
    <row r="79" spans="1:11">
      <c r="A79" s="24">
        <v>2</v>
      </c>
      <c r="B79" s="24">
        <v>100</v>
      </c>
      <c r="C79" s="24">
        <v>40</v>
      </c>
      <c r="D79" s="24">
        <v>52</v>
      </c>
      <c r="G79" s="1" t="s">
        <v>1068</v>
      </c>
      <c r="K79" s="1" t="s">
        <v>1071</v>
      </c>
    </row>
    <row r="80" spans="1:11">
      <c r="A80" s="24">
        <v>3</v>
      </c>
      <c r="B80" s="24">
        <v>100</v>
      </c>
      <c r="C80" s="24">
        <v>60</v>
      </c>
      <c r="D80" s="24">
        <v>72</v>
      </c>
      <c r="G80" s="1" t="s">
        <v>1069</v>
      </c>
      <c r="K80" s="1" t="s">
        <v>1072</v>
      </c>
    </row>
    <row r="81" spans="1:11" ht="17" thickBot="1">
      <c r="A81" s="25">
        <v>4</v>
      </c>
      <c r="B81" s="24">
        <v>100</v>
      </c>
      <c r="C81" s="24">
        <v>80</v>
      </c>
      <c r="D81" s="24">
        <v>88</v>
      </c>
      <c r="G81" s="1" t="s">
        <v>1070</v>
      </c>
      <c r="K81" s="1" t="s">
        <v>1073</v>
      </c>
    </row>
    <row r="82" spans="1:11" ht="17" thickBot="1">
      <c r="A82" s="172">
        <v>5</v>
      </c>
      <c r="B82" s="24">
        <v>100</v>
      </c>
      <c r="C82" s="24">
        <v>100</v>
      </c>
      <c r="D82" s="24">
        <v>100</v>
      </c>
    </row>
    <row r="83" spans="1:11">
      <c r="A83" s="170">
        <v>6</v>
      </c>
      <c r="B83" s="24">
        <v>100</v>
      </c>
      <c r="C83" s="24">
        <v>120</v>
      </c>
      <c r="D83" s="24">
        <v>108</v>
      </c>
    </row>
    <row r="84" spans="1:11">
      <c r="A84" s="24">
        <v>7</v>
      </c>
      <c r="B84" s="24">
        <v>100</v>
      </c>
      <c r="C84" s="24">
        <v>140</v>
      </c>
      <c r="D84" s="24">
        <v>112</v>
      </c>
    </row>
    <row r="85" spans="1:11">
      <c r="A85" s="24">
        <v>8</v>
      </c>
      <c r="B85" s="24">
        <v>100</v>
      </c>
      <c r="C85" s="24">
        <v>160</v>
      </c>
      <c r="D85" s="24">
        <v>112</v>
      </c>
    </row>
    <row r="86" spans="1:11">
      <c r="A86" s="24">
        <v>9</v>
      </c>
      <c r="B86" s="24">
        <v>100</v>
      </c>
      <c r="C86" s="24">
        <v>180</v>
      </c>
      <c r="D86" s="24">
        <v>108</v>
      </c>
    </row>
    <row r="87" spans="1:11">
      <c r="A87" s="24">
        <v>10</v>
      </c>
      <c r="B87" s="24">
        <v>100</v>
      </c>
      <c r="C87" s="24">
        <v>200</v>
      </c>
      <c r="D87" s="24">
        <v>100</v>
      </c>
    </row>
    <row r="88" spans="1:11" ht="17" thickBot="1"/>
    <row r="89" spans="1:11" ht="17" thickBot="1">
      <c r="A89" s="166" t="s">
        <v>1009</v>
      </c>
      <c r="B89" s="167"/>
      <c r="C89" s="167"/>
      <c r="D89" s="167"/>
      <c r="E89" s="167"/>
      <c r="F89" s="167"/>
      <c r="G89" s="167"/>
      <c r="H89" s="168"/>
    </row>
    <row r="91" spans="1:11">
      <c r="A91" s="1" t="s">
        <v>1010</v>
      </c>
    </row>
    <row r="92" spans="1:11">
      <c r="A92" s="1" t="s">
        <v>1011</v>
      </c>
    </row>
    <row r="94" spans="1:11">
      <c r="A94" s="1" t="s">
        <v>1012</v>
      </c>
    </row>
    <row r="95" spans="1:11" ht="17" thickBot="1"/>
    <row r="96" spans="1:11">
      <c r="A96" s="184" t="s">
        <v>1013</v>
      </c>
      <c r="B96" s="177"/>
      <c r="C96" s="177"/>
      <c r="D96" s="177"/>
      <c r="E96" s="177"/>
      <c r="F96" s="177"/>
      <c r="G96" s="177"/>
      <c r="H96" s="178"/>
    </row>
    <row r="97" spans="1:8">
      <c r="A97" s="185" t="s">
        <v>1014</v>
      </c>
      <c r="B97" s="99"/>
      <c r="C97" s="99"/>
      <c r="D97" s="99"/>
      <c r="E97" s="99"/>
      <c r="F97" s="99"/>
      <c r="G97" s="99"/>
      <c r="H97" s="180"/>
    </row>
    <row r="98" spans="1:8">
      <c r="A98" s="179"/>
      <c r="B98" s="99"/>
      <c r="C98" s="99"/>
      <c r="D98" s="99"/>
      <c r="E98" s="99"/>
      <c r="F98" s="99"/>
      <c r="G98" s="99"/>
      <c r="H98" s="180"/>
    </row>
    <row r="99" spans="1:8">
      <c r="A99" s="179" t="s">
        <v>1015</v>
      </c>
      <c r="B99" s="99"/>
      <c r="C99" s="99"/>
      <c r="D99" s="99"/>
      <c r="E99" s="99"/>
      <c r="F99" s="99"/>
      <c r="G99" s="99"/>
      <c r="H99" s="180"/>
    </row>
    <row r="100" spans="1:8">
      <c r="A100" s="179" t="s">
        <v>1016</v>
      </c>
      <c r="B100" s="99"/>
      <c r="C100" s="99"/>
      <c r="D100" s="99"/>
      <c r="E100" s="99"/>
      <c r="F100" s="99"/>
      <c r="G100" s="99"/>
      <c r="H100" s="180"/>
    </row>
    <row r="101" spans="1:8">
      <c r="A101" s="179" t="s">
        <v>1017</v>
      </c>
      <c r="B101" s="99"/>
      <c r="C101" s="99"/>
      <c r="D101" s="99"/>
      <c r="E101" s="99"/>
      <c r="F101" s="99"/>
      <c r="G101" s="99"/>
      <c r="H101" s="180"/>
    </row>
    <row r="102" spans="1:8">
      <c r="A102" s="179" t="s">
        <v>1018</v>
      </c>
      <c r="B102" s="99"/>
      <c r="C102" s="99"/>
      <c r="D102" s="99"/>
      <c r="E102" s="99"/>
      <c r="F102" s="99"/>
      <c r="G102" s="99"/>
      <c r="H102" s="180"/>
    </row>
    <row r="103" spans="1:8" ht="17" thickBot="1">
      <c r="A103" s="181" t="s">
        <v>1019</v>
      </c>
      <c r="B103" s="182"/>
      <c r="C103" s="182"/>
      <c r="D103" s="182"/>
      <c r="E103" s="182"/>
      <c r="F103" s="182"/>
      <c r="G103" s="182"/>
      <c r="H103" s="183"/>
    </row>
    <row r="111" spans="1:8" ht="17" thickBot="1"/>
    <row r="112" spans="1:8" ht="17" thickBot="1">
      <c r="A112" s="166" t="s">
        <v>1020</v>
      </c>
      <c r="B112" s="167"/>
      <c r="C112" s="167"/>
      <c r="D112" s="167"/>
      <c r="E112" s="167"/>
      <c r="F112" s="167"/>
      <c r="G112" s="167"/>
      <c r="H112" s="168"/>
    </row>
    <row r="114" spans="1:8">
      <c r="A114" s="1" t="s">
        <v>1021</v>
      </c>
    </row>
    <row r="116" spans="1:8">
      <c r="A116" s="1" t="s">
        <v>1012</v>
      </c>
    </row>
    <row r="117" spans="1:8" ht="17" thickBot="1"/>
    <row r="118" spans="1:8" s="99" customFormat="1">
      <c r="A118" s="176" t="s">
        <v>1022</v>
      </c>
      <c r="B118" s="177"/>
      <c r="C118" s="177"/>
      <c r="D118" s="177"/>
      <c r="E118" s="177"/>
      <c r="F118" s="177"/>
      <c r="G118" s="177"/>
      <c r="H118" s="178"/>
    </row>
    <row r="119" spans="1:8" s="99" customFormat="1">
      <c r="A119" s="179" t="s">
        <v>1023</v>
      </c>
      <c r="H119" s="180"/>
    </row>
    <row r="120" spans="1:8" s="99" customFormat="1">
      <c r="A120" s="179"/>
      <c r="H120" s="180"/>
    </row>
    <row r="121" spans="1:8" s="99" customFormat="1">
      <c r="A121" s="179"/>
      <c r="H121" s="180"/>
    </row>
    <row r="122" spans="1:8" s="99" customFormat="1" ht="17" thickBot="1">
      <c r="A122" s="181"/>
      <c r="B122" s="182"/>
      <c r="C122" s="182"/>
      <c r="D122" s="182"/>
      <c r="E122" s="182"/>
      <c r="F122" s="182"/>
      <c r="G122" s="182"/>
      <c r="H122" s="183"/>
    </row>
    <row r="123" spans="1:8" s="99" customFormat="1"/>
    <row r="124" spans="1:8" s="99" customFormat="1"/>
    <row r="127" spans="1:8" ht="17" thickBot="1"/>
    <row r="128" spans="1:8" ht="17" thickBot="1">
      <c r="A128" s="166" t="s">
        <v>1024</v>
      </c>
      <c r="B128" s="167"/>
      <c r="C128" s="167"/>
      <c r="D128" s="167"/>
      <c r="E128" s="167"/>
      <c r="F128" s="167"/>
      <c r="G128" s="167"/>
      <c r="H128" s="168"/>
    </row>
    <row r="130" spans="1:7">
      <c r="A130" s="1" t="s">
        <v>1029</v>
      </c>
    </row>
    <row r="131" spans="1:7">
      <c r="A131" s="1" t="s">
        <v>1030</v>
      </c>
    </row>
    <row r="133" spans="1:7">
      <c r="A133" s="1" t="s">
        <v>1025</v>
      </c>
    </row>
    <row r="134" spans="1:7">
      <c r="A134" s="1" t="s">
        <v>1026</v>
      </c>
    </row>
    <row r="135" spans="1:7">
      <c r="A135" s="1" t="s">
        <v>1031</v>
      </c>
      <c r="E135" s="1" t="s">
        <v>1074</v>
      </c>
    </row>
    <row r="136" spans="1:7">
      <c r="A136" s="1" t="s">
        <v>1032</v>
      </c>
      <c r="E136" s="1" t="s">
        <v>1075</v>
      </c>
    </row>
    <row r="137" spans="1:7">
      <c r="A137" s="1" t="s">
        <v>1033</v>
      </c>
      <c r="E137" s="1" t="s">
        <v>1076</v>
      </c>
    </row>
    <row r="138" spans="1:7">
      <c r="A138" s="1" t="s">
        <v>1034</v>
      </c>
      <c r="E138" s="1" t="s">
        <v>1076</v>
      </c>
    </row>
    <row r="139" spans="1:7">
      <c r="A139" s="1" t="s">
        <v>1027</v>
      </c>
      <c r="E139" s="1" t="s">
        <v>1077</v>
      </c>
    </row>
    <row r="142" spans="1:7">
      <c r="A142" s="1" t="s">
        <v>1028</v>
      </c>
    </row>
    <row r="143" spans="1:7">
      <c r="A143" s="1" t="s">
        <v>1035</v>
      </c>
      <c r="G143" s="1" t="s">
        <v>1076</v>
      </c>
    </row>
    <row r="144" spans="1:7">
      <c r="A144" s="1" t="s">
        <v>1036</v>
      </c>
      <c r="G144" s="1" t="s">
        <v>1078</v>
      </c>
    </row>
    <row r="145" spans="1:7">
      <c r="A145" s="1" t="s">
        <v>1037</v>
      </c>
      <c r="G145" s="1" t="s">
        <v>1078</v>
      </c>
    </row>
    <row r="146" spans="1:7">
      <c r="A146" s="1" t="s">
        <v>1056</v>
      </c>
    </row>
    <row r="148" spans="1:7">
      <c r="A148" s="1" t="s">
        <v>1079</v>
      </c>
    </row>
    <row r="159" spans="1:7">
      <c r="A159" s="1" t="s">
        <v>1038</v>
      </c>
    </row>
    <row r="160" spans="1:7">
      <c r="A160" s="1" t="s">
        <v>1080</v>
      </c>
    </row>
    <row r="161" spans="1:8">
      <c r="A161" s="1" t="s">
        <v>1039</v>
      </c>
      <c r="F161" s="1" t="s">
        <v>1081</v>
      </c>
    </row>
    <row r="162" spans="1:8">
      <c r="A162" s="1" t="s">
        <v>1042</v>
      </c>
      <c r="F162" s="1" t="s">
        <v>1082</v>
      </c>
    </row>
    <row r="163" spans="1:8">
      <c r="A163" s="1" t="s">
        <v>1040</v>
      </c>
      <c r="F163" s="1" t="s">
        <v>1083</v>
      </c>
    </row>
    <row r="164" spans="1:8">
      <c r="A164" s="1" t="s">
        <v>1041</v>
      </c>
    </row>
    <row r="166" spans="1:8">
      <c r="A166" s="1" t="s">
        <v>1079</v>
      </c>
    </row>
    <row r="169" spans="1:8">
      <c r="A169" s="1" t="s">
        <v>1043</v>
      </c>
    </row>
    <row r="170" spans="1:8">
      <c r="A170" s="1" t="s">
        <v>1044</v>
      </c>
    </row>
    <row r="171" spans="1:8">
      <c r="A171" s="1" t="s">
        <v>1045</v>
      </c>
    </row>
    <row r="172" spans="1:8">
      <c r="A172" s="1" t="s">
        <v>1046</v>
      </c>
    </row>
    <row r="173" spans="1:8">
      <c r="A173" s="1" t="s">
        <v>1047</v>
      </c>
    </row>
    <row r="174" spans="1:8">
      <c r="A174" s="1" t="s">
        <v>1048</v>
      </c>
    </row>
    <row r="176" spans="1:8">
      <c r="A176" s="1" t="s">
        <v>1084</v>
      </c>
      <c r="H176" s="1" t="s">
        <v>1088</v>
      </c>
    </row>
    <row r="177" spans="1:8">
      <c r="A177" s="1" t="s">
        <v>1085</v>
      </c>
      <c r="H177" s="1" t="s">
        <v>1089</v>
      </c>
    </row>
    <row r="178" spans="1:8">
      <c r="A178" s="1" t="s">
        <v>1086</v>
      </c>
      <c r="H178" s="1" t="s">
        <v>1090</v>
      </c>
    </row>
    <row r="180" spans="1:8">
      <c r="A180" s="1" t="s">
        <v>1087</v>
      </c>
      <c r="H180" s="1" t="s">
        <v>1091</v>
      </c>
    </row>
    <row r="182" spans="1:8">
      <c r="A182" s="1" t="s">
        <v>1092</v>
      </c>
    </row>
    <row r="183" spans="1:8" ht="17" thickBot="1"/>
    <row r="184" spans="1:8" ht="17" thickBot="1">
      <c r="A184" s="166" t="s">
        <v>1049</v>
      </c>
      <c r="B184" s="167"/>
      <c r="C184" s="167"/>
      <c r="D184" s="167"/>
      <c r="E184" s="167"/>
      <c r="F184" s="167"/>
      <c r="G184" s="167"/>
      <c r="H184" s="168"/>
    </row>
    <row r="186" spans="1:8">
      <c r="A186" s="1" t="s">
        <v>1093</v>
      </c>
    </row>
    <row r="187" spans="1:8">
      <c r="B187" s="1" t="s">
        <v>1094</v>
      </c>
    </row>
    <row r="188" spans="1:8">
      <c r="D188" s="1" t="s">
        <v>1095</v>
      </c>
      <c r="H188" s="1" t="s">
        <v>1099</v>
      </c>
    </row>
    <row r="190" spans="1:8">
      <c r="A190" s="1" t="s">
        <v>1096</v>
      </c>
    </row>
    <row r="191" spans="1:8">
      <c r="B191" s="1" t="s">
        <v>1097</v>
      </c>
    </row>
    <row r="192" spans="1:8">
      <c r="D192" s="1" t="s">
        <v>1098</v>
      </c>
      <c r="H192" s="1" t="s">
        <v>1100</v>
      </c>
    </row>
    <row r="193" spans="1:8" ht="17" thickBot="1"/>
    <row r="194" spans="1:8" ht="17" thickBot="1">
      <c r="A194" s="166" t="s">
        <v>1050</v>
      </c>
      <c r="B194" s="167"/>
      <c r="C194" s="167"/>
      <c r="D194" s="167"/>
      <c r="E194" s="167"/>
      <c r="F194" s="167"/>
      <c r="G194" s="167"/>
      <c r="H194" s="168"/>
    </row>
    <row r="196" spans="1:8">
      <c r="A196" s="1" t="s">
        <v>1051</v>
      </c>
    </row>
    <row r="197" spans="1:8">
      <c r="A197" s="1" t="s">
        <v>1052</v>
      </c>
    </row>
    <row r="198" spans="1:8">
      <c r="A198" s="1" t="s">
        <v>1053</v>
      </c>
    </row>
    <row r="199" spans="1:8">
      <c r="A199" s="1" t="s">
        <v>1054</v>
      </c>
      <c r="F199" s="1" t="s">
        <v>1101</v>
      </c>
    </row>
    <row r="200" spans="1:8">
      <c r="A200" s="1" t="s">
        <v>1102</v>
      </c>
      <c r="F200" s="1" t="s">
        <v>1103</v>
      </c>
    </row>
    <row r="201" spans="1:8">
      <c r="A201" s="1" t="s">
        <v>1055</v>
      </c>
      <c r="F201" s="1" t="s">
        <v>1103</v>
      </c>
    </row>
    <row r="202" spans="1:8">
      <c r="A202" s="1" t="s">
        <v>1056</v>
      </c>
    </row>
    <row r="204" spans="1:8">
      <c r="A204" s="1" t="s">
        <v>1104</v>
      </c>
    </row>
    <row r="206" spans="1:8">
      <c r="A206" s="1" t="s">
        <v>1057</v>
      </c>
    </row>
    <row r="207" spans="1:8">
      <c r="A207" s="1" t="s">
        <v>1058</v>
      </c>
    </row>
    <row r="208" spans="1:8">
      <c r="A208" s="1" t="s">
        <v>1059</v>
      </c>
    </row>
    <row r="210" spans="1:1">
      <c r="A210" s="1" t="s">
        <v>1060</v>
      </c>
    </row>
    <row r="212" spans="1:1">
      <c r="A212" s="1" t="s">
        <v>1105</v>
      </c>
    </row>
    <row r="214" spans="1:1">
      <c r="A214" s="1" t="s">
        <v>1106</v>
      </c>
    </row>
    <row r="216" spans="1:1">
      <c r="A216" s="1" t="s">
        <v>1107</v>
      </c>
    </row>
  </sheetData>
  <mergeCells count="1">
    <mergeCell ref="B69:D69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I244"/>
  <sheetViews>
    <sheetView rightToLeft="1" zoomScale="243" workbookViewId="0">
      <selection activeCell="L22" sqref="L22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1108</v>
      </c>
      <c r="B1" s="104"/>
      <c r="C1" s="104"/>
      <c r="D1" s="104"/>
      <c r="E1" s="104"/>
      <c r="F1" s="104"/>
      <c r="G1" s="104"/>
      <c r="H1" s="105"/>
    </row>
    <row r="2" spans="1:8" ht="17" thickBot="1"/>
    <row r="3" spans="1:8">
      <c r="A3" s="36" t="s">
        <v>1109</v>
      </c>
      <c r="B3" s="55"/>
      <c r="C3" s="55"/>
      <c r="D3" s="55"/>
      <c r="E3" s="55"/>
      <c r="F3" s="55"/>
      <c r="G3" s="55"/>
      <c r="H3" s="56"/>
    </row>
    <row r="4" spans="1:8">
      <c r="A4" s="7" t="s">
        <v>1110</v>
      </c>
      <c r="H4" s="8"/>
    </row>
    <row r="5" spans="1:8">
      <c r="A5" s="7" t="s">
        <v>1111</v>
      </c>
      <c r="H5" s="8"/>
    </row>
    <row r="6" spans="1:8">
      <c r="A6" s="7" t="s">
        <v>1112</v>
      </c>
      <c r="H6" s="8"/>
    </row>
    <row r="7" spans="1:8">
      <c r="A7" s="7" t="s">
        <v>1113</v>
      </c>
      <c r="H7" s="8"/>
    </row>
    <row r="8" spans="1:8">
      <c r="A8" s="7" t="s">
        <v>1114</v>
      </c>
      <c r="H8" s="8"/>
    </row>
    <row r="9" spans="1:8">
      <c r="A9" s="7" t="s">
        <v>1127</v>
      </c>
      <c r="H9" s="8"/>
    </row>
    <row r="10" spans="1:8" ht="17" thickBot="1">
      <c r="A10" s="9" t="s">
        <v>1128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1115</v>
      </c>
      <c r="B12" s="5"/>
      <c r="C12" s="5"/>
      <c r="D12" s="5"/>
      <c r="E12" s="5"/>
      <c r="F12" s="5"/>
      <c r="G12" s="5"/>
      <c r="H12" s="6"/>
    </row>
    <row r="13" spans="1:8">
      <c r="A13" s="7" t="s">
        <v>1116</v>
      </c>
      <c r="H13" s="8"/>
    </row>
    <row r="14" spans="1:8" ht="17" thickBot="1">
      <c r="A14" s="9" t="s">
        <v>1117</v>
      </c>
      <c r="B14" s="10"/>
      <c r="C14" s="10"/>
      <c r="D14" s="10"/>
      <c r="E14" s="10"/>
      <c r="F14" s="10"/>
      <c r="G14" s="10"/>
      <c r="H14" s="11"/>
    </row>
    <row r="16" spans="1:8">
      <c r="A16" s="152" t="s">
        <v>1118</v>
      </c>
      <c r="B16" s="154"/>
      <c r="C16" s="154"/>
      <c r="D16" s="154"/>
      <c r="E16" s="154"/>
      <c r="F16" s="154"/>
      <c r="G16" s="154"/>
      <c r="H16" s="154"/>
    </row>
    <row r="17" spans="1:8">
      <c r="A17" s="12" t="s">
        <v>1119</v>
      </c>
    </row>
    <row r="18" spans="1:8">
      <c r="A18" s="12" t="s">
        <v>1120</v>
      </c>
    </row>
    <row r="19" spans="1:8" ht="17" thickBot="1"/>
    <row r="20" spans="1:8" ht="17" thickBot="1">
      <c r="A20" s="186" t="s">
        <v>1121</v>
      </c>
      <c r="B20" s="187"/>
      <c r="C20" s="187"/>
      <c r="D20" s="187"/>
      <c r="E20" s="187"/>
      <c r="F20" s="187"/>
      <c r="G20" s="187"/>
      <c r="H20" s="188"/>
    </row>
    <row r="22" spans="1:8">
      <c r="A22" s="1" t="s">
        <v>1130</v>
      </c>
      <c r="F22" s="21" t="s">
        <v>974</v>
      </c>
    </row>
    <row r="23" spans="1:8">
      <c r="A23" s="1" t="s">
        <v>1131</v>
      </c>
    </row>
    <row r="24" spans="1:8">
      <c r="A24" s="1" t="s">
        <v>1132</v>
      </c>
      <c r="D24" s="21"/>
    </row>
    <row r="25" spans="1:8">
      <c r="A25" s="1" t="s">
        <v>1133</v>
      </c>
    </row>
    <row r="26" spans="1:8">
      <c r="A26" s="1" t="s">
        <v>1134</v>
      </c>
    </row>
    <row r="27" spans="1:8">
      <c r="A27" s="1" t="s">
        <v>1135</v>
      </c>
    </row>
    <row r="29" spans="1:8">
      <c r="A29" s="1" t="s">
        <v>1136</v>
      </c>
    </row>
    <row r="30" spans="1:8">
      <c r="A30" s="1" t="s">
        <v>1137</v>
      </c>
      <c r="C30" s="1" t="s">
        <v>1129</v>
      </c>
    </row>
    <row r="31" spans="1:8">
      <c r="A31" s="1" t="s">
        <v>1138</v>
      </c>
    </row>
    <row r="32" spans="1:8">
      <c r="C32" s="21" t="s">
        <v>827</v>
      </c>
    </row>
    <row r="36" spans="1:9">
      <c r="A36" s="1" t="s">
        <v>1139</v>
      </c>
    </row>
    <row r="37" spans="1:9">
      <c r="A37" s="1" t="s">
        <v>1140</v>
      </c>
    </row>
    <row r="38" spans="1:9">
      <c r="A38" s="1" t="s">
        <v>1141</v>
      </c>
    </row>
    <row r="39" spans="1:9">
      <c r="A39" s="1" t="s">
        <v>1142</v>
      </c>
    </row>
    <row r="40" spans="1:9">
      <c r="A40" s="1" t="s">
        <v>1143</v>
      </c>
    </row>
    <row r="41" spans="1:9" ht="17" thickBot="1"/>
    <row r="42" spans="1:9">
      <c r="A42" s="4" t="s">
        <v>1144</v>
      </c>
      <c r="B42" s="5"/>
      <c r="C42" s="5"/>
      <c r="D42" s="5"/>
      <c r="E42" s="5"/>
      <c r="F42" s="5"/>
      <c r="G42" s="5"/>
      <c r="H42" s="5"/>
      <c r="I42" s="6"/>
    </row>
    <row r="43" spans="1:9">
      <c r="A43" s="7" t="s">
        <v>1145</v>
      </c>
      <c r="I43" s="8"/>
    </row>
    <row r="44" spans="1:9" ht="17" thickBot="1">
      <c r="A44" s="9" t="s">
        <v>1146</v>
      </c>
      <c r="B44" s="10"/>
      <c r="C44" s="10"/>
      <c r="D44" s="10"/>
      <c r="E44" s="10"/>
      <c r="F44" s="10"/>
      <c r="G44" s="10"/>
      <c r="H44" s="10"/>
      <c r="I44" s="11"/>
    </row>
    <row r="45" spans="1:9" ht="17" thickBot="1"/>
    <row r="46" spans="1:9" ht="17" thickBot="1">
      <c r="A46" s="186" t="s">
        <v>1122</v>
      </c>
      <c r="B46" s="187"/>
      <c r="C46" s="187"/>
      <c r="D46" s="187"/>
      <c r="E46" s="187"/>
      <c r="F46" s="187"/>
      <c r="G46" s="187"/>
      <c r="H46" s="188"/>
    </row>
    <row r="47" spans="1:9">
      <c r="A47" s="12"/>
    </row>
    <row r="48" spans="1:9">
      <c r="A48" s="1" t="s">
        <v>1147</v>
      </c>
      <c r="F48" s="21" t="s">
        <v>974</v>
      </c>
    </row>
    <row r="49" spans="1:6">
      <c r="A49" s="1" t="s">
        <v>1148</v>
      </c>
      <c r="F49" s="21"/>
    </row>
    <row r="50" spans="1:6">
      <c r="A50" s="1" t="s">
        <v>1149</v>
      </c>
    </row>
    <row r="51" spans="1:6">
      <c r="A51" s="1" t="s">
        <v>1150</v>
      </c>
      <c r="D51" s="21"/>
    </row>
    <row r="52" spans="1:6">
      <c r="A52" s="1" t="s">
        <v>1151</v>
      </c>
    </row>
    <row r="53" spans="1:6">
      <c r="A53" s="1" t="s">
        <v>1152</v>
      </c>
    </row>
    <row r="57" spans="1:6">
      <c r="C57" s="1" t="s">
        <v>1129</v>
      </c>
    </row>
    <row r="59" spans="1:6">
      <c r="C59" s="21" t="s">
        <v>827</v>
      </c>
    </row>
    <row r="63" spans="1:6">
      <c r="A63" s="1" t="s">
        <v>1153</v>
      </c>
    </row>
    <row r="64" spans="1:6">
      <c r="A64" s="269" t="s">
        <v>1064</v>
      </c>
      <c r="B64" s="269"/>
      <c r="C64" s="269"/>
      <c r="D64" s="20" t="s">
        <v>992</v>
      </c>
      <c r="E64" s="14" t="s">
        <v>995</v>
      </c>
    </row>
    <row r="65" spans="1:5" ht="34">
      <c r="A65" s="175" t="s">
        <v>996</v>
      </c>
      <c r="B65" s="14"/>
      <c r="C65" s="14"/>
      <c r="D65" s="123" t="s">
        <v>994</v>
      </c>
      <c r="E65" s="129" t="s">
        <v>993</v>
      </c>
    </row>
    <row r="66" spans="1:5" ht="34">
      <c r="A66" s="175" t="s">
        <v>997</v>
      </c>
      <c r="B66" s="14"/>
      <c r="C66" s="14"/>
      <c r="D66" s="129" t="s">
        <v>998</v>
      </c>
      <c r="E66" s="129" t="s">
        <v>998</v>
      </c>
    </row>
    <row r="67" spans="1:5" ht="34">
      <c r="A67" s="14" t="s">
        <v>999</v>
      </c>
      <c r="B67" s="14"/>
      <c r="C67" s="14"/>
      <c r="D67" s="124" t="s">
        <v>993</v>
      </c>
      <c r="E67" s="129" t="s">
        <v>994</v>
      </c>
    </row>
    <row r="69" spans="1:5">
      <c r="A69" s="1" t="s">
        <v>1154</v>
      </c>
    </row>
    <row r="70" spans="1:5">
      <c r="A70" s="1" t="s">
        <v>1155</v>
      </c>
    </row>
    <row r="71" spans="1:5">
      <c r="A71" s="1" t="s">
        <v>1156</v>
      </c>
    </row>
    <row r="73" spans="1:5">
      <c r="A73" s="1" t="s">
        <v>1157</v>
      </c>
    </row>
    <row r="74" spans="1:5">
      <c r="A74" s="1" t="s">
        <v>1159</v>
      </c>
    </row>
    <row r="75" spans="1:5">
      <c r="A75" s="1" t="s">
        <v>1158</v>
      </c>
    </row>
    <row r="77" spans="1:5">
      <c r="A77" s="1" t="s">
        <v>1160</v>
      </c>
    </row>
    <row r="78" spans="1:5">
      <c r="A78" s="1" t="s">
        <v>1161</v>
      </c>
    </row>
    <row r="79" spans="1:5">
      <c r="A79" s="1" t="s">
        <v>1162</v>
      </c>
    </row>
    <row r="80" spans="1:5" ht="17" thickBot="1"/>
    <row r="81" spans="1:8">
      <c r="A81" s="189" t="s">
        <v>1123</v>
      </c>
      <c r="B81" s="190"/>
      <c r="C81" s="190"/>
      <c r="D81" s="190"/>
      <c r="E81" s="190"/>
      <c r="F81" s="190"/>
      <c r="G81" s="190"/>
      <c r="H81" s="191"/>
    </row>
    <row r="82" spans="1:8">
      <c r="A82" s="192" t="s">
        <v>1124</v>
      </c>
      <c r="B82" s="3"/>
      <c r="C82" s="3"/>
      <c r="D82" s="3"/>
      <c r="E82" s="3"/>
      <c r="F82" s="3"/>
      <c r="G82" s="3"/>
      <c r="H82" s="193"/>
    </row>
    <row r="83" spans="1:8" ht="17" thickBot="1">
      <c r="A83" s="194" t="s">
        <v>1125</v>
      </c>
      <c r="B83" s="195"/>
      <c r="C83" s="195"/>
      <c r="D83" s="195"/>
      <c r="E83" s="195"/>
      <c r="F83" s="195"/>
      <c r="G83" s="195"/>
      <c r="H83" s="196"/>
    </row>
    <row r="85" spans="1:8">
      <c r="F85" s="21" t="s">
        <v>974</v>
      </c>
    </row>
    <row r="86" spans="1:8">
      <c r="F86" s="21"/>
    </row>
    <row r="88" spans="1:8">
      <c r="D88" s="21"/>
    </row>
    <row r="96" spans="1:8">
      <c r="C96" s="21" t="s">
        <v>827</v>
      </c>
    </row>
    <row r="99" spans="1:8">
      <c r="A99" s="1" t="s">
        <v>1163</v>
      </c>
    </row>
    <row r="100" spans="1:8">
      <c r="A100" s="1" t="s">
        <v>1164</v>
      </c>
    </row>
    <row r="101" spans="1:8" ht="17" thickBot="1"/>
    <row r="102" spans="1:8" ht="17" thickBot="1">
      <c r="A102" s="186" t="s">
        <v>1126</v>
      </c>
      <c r="B102" s="187"/>
      <c r="C102" s="187"/>
      <c r="D102" s="187"/>
      <c r="E102" s="187"/>
      <c r="F102" s="187"/>
      <c r="G102" s="187"/>
      <c r="H102" s="188"/>
    </row>
    <row r="104" spans="1:8">
      <c r="A104" s="1" t="s">
        <v>1165</v>
      </c>
    </row>
    <row r="105" spans="1:8">
      <c r="A105" s="1" t="s">
        <v>1166</v>
      </c>
    </row>
    <row r="107" spans="1:8">
      <c r="A107" s="1" t="s">
        <v>1167</v>
      </c>
    </row>
    <row r="109" spans="1:8">
      <c r="A109" s="152" t="s">
        <v>1168</v>
      </c>
      <c r="B109" s="154"/>
      <c r="C109" s="154"/>
      <c r="D109" s="154"/>
      <c r="E109" s="154"/>
      <c r="F109" s="154"/>
      <c r="G109" s="154"/>
      <c r="H109" s="154"/>
    </row>
    <row r="110" spans="1:8">
      <c r="A110" s="12" t="s">
        <v>1169</v>
      </c>
    </row>
    <row r="111" spans="1:8">
      <c r="A111" s="12" t="s">
        <v>1170</v>
      </c>
    </row>
    <row r="112" spans="1:8">
      <c r="A112" s="12" t="s">
        <v>1171</v>
      </c>
    </row>
    <row r="113" spans="1:8" ht="17" thickBot="1"/>
    <row r="114" spans="1:8">
      <c r="A114" s="189" t="s">
        <v>1172</v>
      </c>
      <c r="B114" s="190"/>
      <c r="C114" s="190"/>
      <c r="D114" s="190"/>
      <c r="E114" s="190"/>
      <c r="F114" s="190"/>
      <c r="G114" s="190"/>
      <c r="H114" s="191"/>
    </row>
    <row r="115" spans="1:8" ht="17" thickBot="1">
      <c r="A115" s="194" t="s">
        <v>1173</v>
      </c>
      <c r="B115" s="195"/>
      <c r="C115" s="195"/>
      <c r="D115" s="195"/>
      <c r="E115" s="195"/>
      <c r="F115" s="195"/>
      <c r="G115" s="195"/>
      <c r="H115" s="196"/>
    </row>
    <row r="117" spans="1:8">
      <c r="A117" s="197" t="s">
        <v>1175</v>
      </c>
      <c r="B117" s="197"/>
      <c r="E117" s="197" t="s">
        <v>1176</v>
      </c>
      <c r="F117" s="197"/>
    </row>
    <row r="133" spans="1:1">
      <c r="A133" s="1" t="s">
        <v>1177</v>
      </c>
    </row>
    <row r="134" spans="1:1">
      <c r="A134" s="1" t="s">
        <v>1178</v>
      </c>
    </row>
    <row r="135" spans="1:1">
      <c r="A135" s="1" t="s">
        <v>1179</v>
      </c>
    </row>
    <row r="136" spans="1:1">
      <c r="A136" s="1" t="s">
        <v>1180</v>
      </c>
    </row>
    <row r="137" spans="1:1">
      <c r="A137" s="1" t="s">
        <v>1181</v>
      </c>
    </row>
    <row r="139" spans="1:1">
      <c r="A139" s="1" t="s">
        <v>1182</v>
      </c>
    </row>
    <row r="140" spans="1:1">
      <c r="A140" s="1" t="s">
        <v>1183</v>
      </c>
    </row>
    <row r="141" spans="1:1">
      <c r="A141" s="1" t="s">
        <v>1184</v>
      </c>
    </row>
    <row r="142" spans="1:1">
      <c r="A142" s="1" t="s">
        <v>1185</v>
      </c>
    </row>
    <row r="143" spans="1:1">
      <c r="A143" s="1" t="s">
        <v>1186</v>
      </c>
    </row>
    <row r="145" spans="1:8" ht="17" thickBot="1"/>
    <row r="146" spans="1:8" ht="17" thickBot="1">
      <c r="A146" s="186" t="s">
        <v>1174</v>
      </c>
      <c r="B146" s="187"/>
      <c r="C146" s="187"/>
      <c r="D146" s="187"/>
      <c r="E146" s="187"/>
      <c r="F146" s="187"/>
      <c r="G146" s="187"/>
      <c r="H146" s="188"/>
    </row>
    <row r="148" spans="1:8">
      <c r="A148" s="197" t="s">
        <v>1175</v>
      </c>
      <c r="B148" s="197"/>
      <c r="E148" s="197" t="s">
        <v>1176</v>
      </c>
      <c r="F148" s="197"/>
    </row>
    <row r="165" spans="1:8">
      <c r="A165" s="1" t="s">
        <v>1187</v>
      </c>
    </row>
    <row r="166" spans="1:8">
      <c r="A166" s="1" t="s">
        <v>1188</v>
      </c>
    </row>
    <row r="167" spans="1:8">
      <c r="A167" s="1" t="s">
        <v>1189</v>
      </c>
    </row>
    <row r="169" spans="1:8">
      <c r="A169" s="1" t="s">
        <v>1190</v>
      </c>
    </row>
    <row r="170" spans="1:8">
      <c r="A170" s="1" t="s">
        <v>1191</v>
      </c>
    </row>
    <row r="171" spans="1:8">
      <c r="A171" s="1" t="s">
        <v>1192</v>
      </c>
    </row>
    <row r="172" spans="1:8">
      <c r="A172" s="1" t="s">
        <v>1193</v>
      </c>
    </row>
    <row r="174" spans="1:8">
      <c r="A174" s="152" t="s">
        <v>1195</v>
      </c>
      <c r="B174" s="154"/>
      <c r="C174" s="154"/>
      <c r="D174" s="154"/>
      <c r="E174" s="154"/>
      <c r="F174" s="154"/>
      <c r="G174" s="154"/>
      <c r="H174" s="154"/>
    </row>
    <row r="176" spans="1:8">
      <c r="A176" s="1" t="s">
        <v>1196</v>
      </c>
    </row>
    <row r="177" spans="1:8">
      <c r="A177" s="1" t="s">
        <v>1197</v>
      </c>
    </row>
    <row r="178" spans="1:8">
      <c r="A178" s="1" t="s">
        <v>1200</v>
      </c>
    </row>
    <row r="180" spans="1:8">
      <c r="A180" s="198" t="s">
        <v>1198</v>
      </c>
      <c r="B180" s="198"/>
      <c r="C180" s="198"/>
      <c r="D180" s="198"/>
      <c r="E180" s="198"/>
      <c r="F180" s="198"/>
      <c r="G180" s="198"/>
      <c r="H180" s="198"/>
    </row>
    <row r="181" spans="1:8">
      <c r="A181" s="198" t="s">
        <v>1199</v>
      </c>
      <c r="B181" s="198"/>
      <c r="C181" s="198"/>
      <c r="D181" s="198"/>
      <c r="E181" s="198"/>
      <c r="F181" s="198"/>
      <c r="G181" s="198"/>
      <c r="H181" s="198"/>
    </row>
    <row r="183" spans="1:8">
      <c r="A183" s="1" t="s">
        <v>1201</v>
      </c>
    </row>
    <row r="196" spans="1:1">
      <c r="A196" s="1" t="s">
        <v>1202</v>
      </c>
    </row>
    <row r="208" spans="1:1">
      <c r="A208" s="1" t="s">
        <v>1203</v>
      </c>
    </row>
    <row r="209" spans="1:7">
      <c r="A209" s="1" t="s">
        <v>1204</v>
      </c>
    </row>
    <row r="210" spans="1:7">
      <c r="A210" s="1" t="s">
        <v>1205</v>
      </c>
    </row>
    <row r="211" spans="1:7">
      <c r="A211" s="1" t="s">
        <v>1206</v>
      </c>
    </row>
    <row r="213" spans="1:7">
      <c r="A213" s="1" t="s">
        <v>1207</v>
      </c>
    </row>
    <row r="214" spans="1:7">
      <c r="A214" s="1" t="s">
        <v>1208</v>
      </c>
    </row>
    <row r="215" spans="1:7">
      <c r="A215" s="1" t="s">
        <v>1209</v>
      </c>
    </row>
    <row r="217" spans="1:7">
      <c r="A217" s="1" t="s">
        <v>1210</v>
      </c>
    </row>
    <row r="219" spans="1:7">
      <c r="A219" s="1" t="s">
        <v>1211</v>
      </c>
      <c r="G219" s="1" t="s">
        <v>1212</v>
      </c>
    </row>
    <row r="231" spans="1:1">
      <c r="A231" s="1" t="s">
        <v>1213</v>
      </c>
    </row>
    <row r="232" spans="1:1">
      <c r="A232" s="1" t="s">
        <v>1214</v>
      </c>
    </row>
    <row r="233" spans="1:1">
      <c r="A233" s="1" t="s">
        <v>1215</v>
      </c>
    </row>
    <row r="235" spans="1:1">
      <c r="A235" s="12" t="s">
        <v>1216</v>
      </c>
    </row>
    <row r="236" spans="1:1">
      <c r="A236" s="12" t="s">
        <v>1217</v>
      </c>
    </row>
    <row r="237" spans="1:1">
      <c r="A237" s="12" t="s">
        <v>1218</v>
      </c>
    </row>
    <row r="238" spans="1:1">
      <c r="A238" s="12" t="s">
        <v>1219</v>
      </c>
    </row>
    <row r="239" spans="1:1">
      <c r="A239" s="12" t="s">
        <v>1220</v>
      </c>
    </row>
    <row r="241" spans="1:8">
      <c r="A241" s="198" t="s">
        <v>1221</v>
      </c>
      <c r="B241" s="198"/>
      <c r="C241" s="198"/>
      <c r="D241" s="198"/>
      <c r="E241" s="198"/>
      <c r="F241" s="198"/>
      <c r="G241" s="198"/>
      <c r="H241" s="198"/>
    </row>
    <row r="243" spans="1:8">
      <c r="A243" s="1" t="s">
        <v>1222</v>
      </c>
    </row>
    <row r="244" spans="1:8">
      <c r="A244" s="1" t="s">
        <v>1223</v>
      </c>
    </row>
  </sheetData>
  <mergeCells count="1">
    <mergeCell ref="A64:C6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I213"/>
  <sheetViews>
    <sheetView rightToLeft="1" topLeftCell="A125" zoomScale="278" zoomScaleNormal="340" workbookViewId="0">
      <selection activeCell="C215" sqref="C215"/>
    </sheetView>
  </sheetViews>
  <sheetFormatPr baseColWidth="10" defaultRowHeight="16"/>
  <cols>
    <col min="1" max="16384" width="10.83203125" style="1"/>
  </cols>
  <sheetData>
    <row r="1" spans="1:9" ht="17" thickBot="1">
      <c r="A1" s="109" t="s">
        <v>1224</v>
      </c>
      <c r="B1" s="104"/>
      <c r="C1" s="104"/>
      <c r="D1" s="104"/>
      <c r="E1" s="104"/>
      <c r="F1" s="104"/>
      <c r="G1" s="104"/>
      <c r="H1" s="105"/>
    </row>
    <row r="3" spans="1:9">
      <c r="A3" s="12" t="s">
        <v>1336</v>
      </c>
    </row>
    <row r="4" spans="1:9" ht="17" thickBot="1"/>
    <row r="5" spans="1:9">
      <c r="A5" s="36" t="s">
        <v>1225</v>
      </c>
      <c r="B5" s="5"/>
      <c r="C5" s="5"/>
      <c r="D5" s="5"/>
      <c r="E5" s="5"/>
      <c r="F5" s="5"/>
      <c r="G5" s="5"/>
      <c r="H5" s="6"/>
    </row>
    <row r="6" spans="1:9">
      <c r="A6" s="7" t="s">
        <v>1226</v>
      </c>
      <c r="H6" s="8"/>
    </row>
    <row r="7" spans="1:9">
      <c r="A7" s="7" t="s">
        <v>1227</v>
      </c>
      <c r="H7" s="8"/>
    </row>
    <row r="8" spans="1:9">
      <c r="A8" s="7" t="s">
        <v>1228</v>
      </c>
      <c r="H8" s="8"/>
    </row>
    <row r="9" spans="1:9">
      <c r="A9" s="7" t="s">
        <v>1229</v>
      </c>
      <c r="H9" s="8"/>
    </row>
    <row r="10" spans="1:9" ht="17" thickBot="1">
      <c r="A10" s="9" t="s">
        <v>1230</v>
      </c>
      <c r="B10" s="10"/>
      <c r="C10" s="10"/>
      <c r="D10" s="10"/>
      <c r="E10" s="10"/>
      <c r="F10" s="10"/>
      <c r="G10" s="10"/>
      <c r="H10" s="11"/>
    </row>
    <row r="12" spans="1:9">
      <c r="A12" s="163" t="s">
        <v>1118</v>
      </c>
      <c r="B12" s="163"/>
      <c r="C12" s="163"/>
      <c r="D12" s="163"/>
      <c r="E12" s="163"/>
      <c r="F12" s="163"/>
      <c r="G12" s="163"/>
      <c r="H12" s="163"/>
      <c r="I12" s="73"/>
    </row>
    <row r="13" spans="1:9">
      <c r="A13" s="1" t="s">
        <v>1231</v>
      </c>
    </row>
    <row r="15" spans="1:9">
      <c r="A15" s="199" t="s">
        <v>1245</v>
      </c>
      <c r="B15" s="199"/>
      <c r="C15" s="199"/>
      <c r="D15" s="199"/>
      <c r="E15" s="199"/>
      <c r="F15" s="199"/>
      <c r="G15" s="199"/>
      <c r="H15" s="199"/>
      <c r="I15" s="199"/>
    </row>
    <row r="17" spans="1:6">
      <c r="A17" s="1" t="s">
        <v>1232</v>
      </c>
      <c r="F17" s="1" t="s">
        <v>1233</v>
      </c>
    </row>
    <row r="31" spans="1:6">
      <c r="A31" s="1" t="s">
        <v>1237</v>
      </c>
      <c r="F31" s="1" t="s">
        <v>1234</v>
      </c>
    </row>
    <row r="32" spans="1:6">
      <c r="A32" s="1" t="s">
        <v>1238</v>
      </c>
      <c r="F32" s="1" t="s">
        <v>1235</v>
      </c>
    </row>
    <row r="33" spans="1:9">
      <c r="F33" s="1" t="s">
        <v>1236</v>
      </c>
    </row>
    <row r="35" spans="1:9">
      <c r="F35" s="1" t="s">
        <v>1239</v>
      </c>
    </row>
    <row r="36" spans="1:9">
      <c r="F36" s="1" t="s">
        <v>1241</v>
      </c>
    </row>
    <row r="38" spans="1:9">
      <c r="F38" s="1" t="s">
        <v>1240</v>
      </c>
    </row>
    <row r="39" spans="1:9">
      <c r="F39" s="1" t="s">
        <v>1242</v>
      </c>
    </row>
    <row r="40" spans="1:9">
      <c r="F40" s="1" t="s">
        <v>1243</v>
      </c>
    </row>
    <row r="42" spans="1:9">
      <c r="A42" s="1" t="s">
        <v>1244</v>
      </c>
    </row>
    <row r="44" spans="1:9">
      <c r="A44" s="200" t="s">
        <v>1246</v>
      </c>
      <c r="B44" s="199"/>
      <c r="C44" s="199"/>
      <c r="D44" s="199"/>
      <c r="E44" s="199"/>
      <c r="F44" s="199"/>
      <c r="G44" s="199"/>
      <c r="H44" s="199"/>
      <c r="I44" s="199"/>
    </row>
    <row r="46" spans="1:9">
      <c r="A46" s="1" t="s">
        <v>1273</v>
      </c>
    </row>
    <row r="47" spans="1:9">
      <c r="A47" s="1" t="s">
        <v>1274</v>
      </c>
      <c r="D47" s="1" t="s">
        <v>1233</v>
      </c>
    </row>
    <row r="48" spans="1:9">
      <c r="A48" s="1" t="s">
        <v>1275</v>
      </c>
    </row>
    <row r="49" spans="1:9">
      <c r="A49" s="1" t="s">
        <v>1276</v>
      </c>
    </row>
    <row r="50" spans="1:9">
      <c r="A50" s="1" t="s">
        <v>1277</v>
      </c>
    </row>
    <row r="61" spans="1:9">
      <c r="A61" s="1" t="s">
        <v>1278</v>
      </c>
    </row>
    <row r="62" spans="1:9">
      <c r="A62" s="1" t="s">
        <v>1247</v>
      </c>
    </row>
    <row r="64" spans="1:9">
      <c r="A64" s="200" t="s">
        <v>1248</v>
      </c>
      <c r="B64" s="199"/>
      <c r="C64" s="199"/>
      <c r="D64" s="199"/>
      <c r="E64" s="199"/>
      <c r="F64" s="199"/>
      <c r="G64" s="199"/>
      <c r="H64" s="199"/>
      <c r="I64" s="199"/>
    </row>
    <row r="65" spans="1:9">
      <c r="A65" s="200" t="s">
        <v>1249</v>
      </c>
      <c r="B65" s="200"/>
      <c r="C65" s="200"/>
      <c r="D65" s="200"/>
      <c r="E65" s="200"/>
      <c r="F65" s="200"/>
      <c r="G65" s="200"/>
      <c r="H65" s="200"/>
      <c r="I65" s="200"/>
    </row>
    <row r="69" spans="1:9">
      <c r="D69" s="1" t="s">
        <v>1233</v>
      </c>
    </row>
    <row r="83" spans="1:9">
      <c r="A83" s="1" t="s">
        <v>1279</v>
      </c>
    </row>
    <row r="84" spans="1:9">
      <c r="A84" s="1" t="s">
        <v>1280</v>
      </c>
    </row>
    <row r="85" spans="1:9">
      <c r="A85" s="1" t="s">
        <v>1250</v>
      </c>
    </row>
    <row r="86" spans="1:9">
      <c r="A86" s="1" t="s">
        <v>1251</v>
      </c>
    </row>
    <row r="87" spans="1:9" ht="17" thickBot="1"/>
    <row r="88" spans="1:9">
      <c r="A88" s="201" t="s">
        <v>1252</v>
      </c>
      <c r="B88" s="5"/>
      <c r="C88" s="5"/>
      <c r="D88" s="5"/>
      <c r="E88" s="5"/>
      <c r="F88" s="5"/>
      <c r="G88" s="5"/>
      <c r="H88" s="5"/>
      <c r="I88" s="6"/>
    </row>
    <row r="89" spans="1:9">
      <c r="A89" s="202" t="s">
        <v>1253</v>
      </c>
      <c r="I89" s="8"/>
    </row>
    <row r="90" spans="1:9">
      <c r="A90" s="202" t="s">
        <v>1254</v>
      </c>
      <c r="I90" s="8"/>
    </row>
    <row r="91" spans="1:9">
      <c r="A91" s="202" t="s">
        <v>1255</v>
      </c>
      <c r="I91" s="8"/>
    </row>
    <row r="92" spans="1:9">
      <c r="A92" s="202" t="s">
        <v>1262</v>
      </c>
      <c r="I92" s="8"/>
    </row>
    <row r="93" spans="1:9">
      <c r="A93" s="202" t="s">
        <v>1256</v>
      </c>
      <c r="I93" s="8"/>
    </row>
    <row r="94" spans="1:9">
      <c r="A94" s="202"/>
      <c r="I94" s="8"/>
    </row>
    <row r="95" spans="1:9">
      <c r="A95" s="202" t="s">
        <v>1257</v>
      </c>
      <c r="I95" s="8"/>
    </row>
    <row r="96" spans="1:9">
      <c r="A96" s="202" t="s">
        <v>1258</v>
      </c>
      <c r="I96" s="8"/>
    </row>
    <row r="97" spans="1:9">
      <c r="A97" s="202" t="s">
        <v>1259</v>
      </c>
      <c r="I97" s="8"/>
    </row>
    <row r="98" spans="1:9">
      <c r="A98" s="202"/>
      <c r="I98" s="8"/>
    </row>
    <row r="99" spans="1:9">
      <c r="A99" s="202" t="s">
        <v>1260</v>
      </c>
      <c r="I99" s="8"/>
    </row>
    <row r="100" spans="1:9" ht="17" thickBot="1">
      <c r="A100" s="203" t="s">
        <v>1261</v>
      </c>
      <c r="B100" s="10"/>
      <c r="C100" s="10"/>
      <c r="D100" s="10"/>
      <c r="E100" s="10"/>
      <c r="F100" s="10"/>
      <c r="G100" s="10"/>
      <c r="H100" s="10"/>
      <c r="I100" s="11"/>
    </row>
    <row r="102" spans="1:9">
      <c r="A102" s="163" t="s">
        <v>1168</v>
      </c>
      <c r="B102" s="163"/>
      <c r="C102" s="163"/>
      <c r="D102" s="163"/>
      <c r="E102" s="163"/>
      <c r="F102" s="163"/>
      <c r="G102" s="163"/>
      <c r="H102" s="163"/>
      <c r="I102" s="73"/>
    </row>
    <row r="103" spans="1:9">
      <c r="A103" s="1" t="s">
        <v>1281</v>
      </c>
    </row>
    <row r="105" spans="1:9">
      <c r="A105" s="199" t="s">
        <v>1269</v>
      </c>
      <c r="B105" s="199"/>
      <c r="C105" s="199"/>
      <c r="D105" s="199"/>
      <c r="E105" s="199"/>
      <c r="F105" s="199"/>
      <c r="G105" s="199"/>
      <c r="H105" s="199"/>
      <c r="I105" s="199"/>
    </row>
    <row r="106" spans="1:9">
      <c r="A106" s="1" t="s">
        <v>1282</v>
      </c>
    </row>
    <row r="107" spans="1:9">
      <c r="A107" s="1" t="s">
        <v>1283</v>
      </c>
    </row>
    <row r="108" spans="1:9">
      <c r="A108" s="1" t="s">
        <v>1284</v>
      </c>
    </row>
    <row r="110" spans="1:9">
      <c r="A110" s="199" t="s">
        <v>1270</v>
      </c>
      <c r="B110" s="199"/>
      <c r="C110" s="199"/>
      <c r="D110" s="199"/>
      <c r="E110" s="199"/>
      <c r="F110" s="199"/>
      <c r="G110" s="199"/>
      <c r="H110" s="199"/>
      <c r="I110" s="199"/>
    </row>
    <row r="111" spans="1:9">
      <c r="A111" s="1" t="s">
        <v>1285</v>
      </c>
    </row>
    <row r="112" spans="1:9">
      <c r="A112" s="1" t="s">
        <v>1286</v>
      </c>
    </row>
    <row r="114" spans="1:9">
      <c r="A114" s="199" t="s">
        <v>1271</v>
      </c>
      <c r="B114" s="199"/>
      <c r="C114" s="199"/>
      <c r="D114" s="199"/>
      <c r="E114" s="199"/>
      <c r="F114" s="199"/>
      <c r="G114" s="199"/>
      <c r="H114" s="199"/>
      <c r="I114" s="199"/>
    </row>
    <row r="115" spans="1:9">
      <c r="A115" s="1" t="s">
        <v>1287</v>
      </c>
    </row>
    <row r="117" spans="1:9">
      <c r="A117" s="199" t="s">
        <v>1272</v>
      </c>
      <c r="B117" s="199"/>
      <c r="C117" s="199"/>
      <c r="D117" s="199"/>
      <c r="E117" s="199"/>
      <c r="F117" s="199"/>
      <c r="G117" s="199"/>
      <c r="H117" s="199"/>
      <c r="I117" s="199"/>
    </row>
    <row r="118" spans="1:9">
      <c r="A118" s="1" t="s">
        <v>1288</v>
      </c>
    </row>
    <row r="120" spans="1:9">
      <c r="A120" s="199" t="s">
        <v>1263</v>
      </c>
      <c r="B120" s="199"/>
      <c r="C120" s="199"/>
      <c r="D120" s="199"/>
      <c r="E120" s="199"/>
      <c r="F120" s="199"/>
      <c r="G120" s="199"/>
      <c r="H120" s="199"/>
      <c r="I120" s="199"/>
    </row>
    <row r="137" spans="1:9">
      <c r="A137" s="163" t="s">
        <v>1194</v>
      </c>
      <c r="B137" s="163"/>
      <c r="C137" s="163"/>
      <c r="D137" s="163"/>
      <c r="E137" s="163"/>
      <c r="F137" s="163"/>
      <c r="G137" s="163"/>
      <c r="H137" s="163"/>
      <c r="I137" s="73"/>
    </row>
    <row r="138" spans="1:9">
      <c r="A138" s="1" t="s">
        <v>1264</v>
      </c>
    </row>
    <row r="139" spans="1:9">
      <c r="A139" s="1" t="s">
        <v>1265</v>
      </c>
    </row>
    <row r="141" spans="1:9">
      <c r="A141" s="199" t="s">
        <v>1266</v>
      </c>
      <c r="B141" s="199"/>
      <c r="C141" s="199"/>
      <c r="D141" s="199"/>
      <c r="E141" s="199"/>
      <c r="F141" s="199"/>
      <c r="G141" s="199"/>
      <c r="H141" s="199"/>
      <c r="I141" s="199"/>
    </row>
    <row r="143" spans="1:9">
      <c r="G143" s="1" t="s">
        <v>1289</v>
      </c>
    </row>
    <row r="144" spans="1:9">
      <c r="G144" s="1" t="s">
        <v>1290</v>
      </c>
    </row>
    <row r="145" spans="1:9">
      <c r="G145" s="1" t="s">
        <v>1291</v>
      </c>
    </row>
    <row r="146" spans="1:9">
      <c r="G146" s="1" t="s">
        <v>1292</v>
      </c>
    </row>
    <row r="148" spans="1:9">
      <c r="G148" s="1" t="s">
        <v>1294</v>
      </c>
    </row>
    <row r="149" spans="1:9">
      <c r="G149" s="1" t="s">
        <v>1295</v>
      </c>
    </row>
    <row r="150" spans="1:9">
      <c r="G150" s="1" t="s">
        <v>1296</v>
      </c>
    </row>
    <row r="151" spans="1:9">
      <c r="G151" s="1" t="s">
        <v>1297</v>
      </c>
    </row>
    <row r="152" spans="1:9">
      <c r="G152" s="1" t="s">
        <v>1298</v>
      </c>
    </row>
    <row r="154" spans="1:9">
      <c r="G154" s="1" t="s">
        <v>1299</v>
      </c>
    </row>
    <row r="155" spans="1:9">
      <c r="G155" s="1" t="s">
        <v>1300</v>
      </c>
    </row>
    <row r="156" spans="1:9">
      <c r="D156" s="1" t="s">
        <v>1293</v>
      </c>
      <c r="G156" s="1" t="s">
        <v>1301</v>
      </c>
    </row>
    <row r="157" spans="1:9">
      <c r="G157" s="1" t="s">
        <v>1302</v>
      </c>
    </row>
    <row r="160" spans="1:9">
      <c r="A160" s="199" t="s">
        <v>1267</v>
      </c>
      <c r="B160" s="199"/>
      <c r="C160" s="199"/>
      <c r="D160" s="199"/>
      <c r="E160" s="199"/>
      <c r="F160" s="199"/>
      <c r="G160" s="199"/>
      <c r="H160" s="199"/>
      <c r="I160" s="199"/>
    </row>
    <row r="162" spans="1:9">
      <c r="G162" s="1" t="s">
        <v>1303</v>
      </c>
    </row>
    <row r="163" spans="1:9">
      <c r="G163" s="1" t="s">
        <v>1304</v>
      </c>
    </row>
    <row r="164" spans="1:9">
      <c r="G164" s="1" t="s">
        <v>1305</v>
      </c>
    </row>
    <row r="165" spans="1:9">
      <c r="G165" s="1" t="s">
        <v>1306</v>
      </c>
    </row>
    <row r="166" spans="1:9">
      <c r="G166" s="1" t="s">
        <v>1307</v>
      </c>
    </row>
    <row r="167" spans="1:9">
      <c r="G167" s="1" t="s">
        <v>1308</v>
      </c>
    </row>
    <row r="169" spans="1:9">
      <c r="G169" s="1" t="s">
        <v>1309</v>
      </c>
    </row>
    <row r="170" spans="1:9">
      <c r="G170" s="1" t="s">
        <v>1310</v>
      </c>
    </row>
    <row r="171" spans="1:9">
      <c r="G171" s="1" t="s">
        <v>1311</v>
      </c>
    </row>
    <row r="172" spans="1:9">
      <c r="G172" s="1" t="s">
        <v>1312</v>
      </c>
    </row>
    <row r="173" spans="1:9">
      <c r="G173" s="1" t="s">
        <v>1313</v>
      </c>
    </row>
    <row r="174" spans="1:9">
      <c r="G174" s="1" t="s">
        <v>1314</v>
      </c>
    </row>
    <row r="176" spans="1:9">
      <c r="A176" s="199" t="s">
        <v>1315</v>
      </c>
      <c r="B176" s="199"/>
      <c r="C176" s="199"/>
      <c r="D176" s="199"/>
      <c r="E176" s="199"/>
      <c r="F176" s="199"/>
      <c r="G176" s="199"/>
      <c r="H176" s="199"/>
      <c r="I176" s="199"/>
    </row>
    <row r="191" spans="1:9">
      <c r="A191" s="199" t="s">
        <v>1268</v>
      </c>
      <c r="B191" s="199"/>
      <c r="C191" s="199"/>
      <c r="D191" s="199"/>
      <c r="E191" s="199"/>
      <c r="F191" s="199"/>
      <c r="G191" s="199"/>
      <c r="H191" s="199"/>
      <c r="I191" s="199"/>
    </row>
    <row r="192" spans="1:9">
      <c r="A192" s="1" t="s">
        <v>1317</v>
      </c>
    </row>
    <row r="193" spans="1:8">
      <c r="A193" s="1" t="s">
        <v>1316</v>
      </c>
    </row>
    <row r="195" spans="1:8">
      <c r="H195" s="1" t="s">
        <v>1318</v>
      </c>
    </row>
    <row r="196" spans="1:8">
      <c r="H196" s="1" t="s">
        <v>1319</v>
      </c>
    </row>
    <row r="197" spans="1:8">
      <c r="H197" s="1" t="s">
        <v>1320</v>
      </c>
    </row>
    <row r="198" spans="1:8">
      <c r="H198" s="1" t="s">
        <v>1321</v>
      </c>
    </row>
    <row r="199" spans="1:8">
      <c r="H199" s="1" t="s">
        <v>1322</v>
      </c>
    </row>
    <row r="200" spans="1:8">
      <c r="H200" s="1" t="s">
        <v>1323</v>
      </c>
    </row>
    <row r="201" spans="1:8">
      <c r="H201" s="1" t="s">
        <v>1324</v>
      </c>
    </row>
    <row r="202" spans="1:8">
      <c r="H202" s="1" t="s">
        <v>1325</v>
      </c>
    </row>
    <row r="203" spans="1:8">
      <c r="H203" s="1" t="s">
        <v>1326</v>
      </c>
    </row>
    <row r="204" spans="1:8">
      <c r="H204" s="1" t="s">
        <v>1327</v>
      </c>
    </row>
    <row r="205" spans="1:8">
      <c r="H205" s="1" t="s">
        <v>1328</v>
      </c>
    </row>
    <row r="206" spans="1:8">
      <c r="H206" s="1" t="s">
        <v>1329</v>
      </c>
    </row>
    <row r="207" spans="1:8">
      <c r="H207" s="1" t="s">
        <v>1330</v>
      </c>
    </row>
    <row r="208" spans="1:8">
      <c r="H208" s="1" t="s">
        <v>1331</v>
      </c>
    </row>
    <row r="209" spans="8:8">
      <c r="H209" s="1" t="s">
        <v>1332</v>
      </c>
    </row>
    <row r="210" spans="8:8">
      <c r="H210" s="1" t="s">
        <v>1333</v>
      </c>
    </row>
    <row r="212" spans="8:8">
      <c r="H212" s="1" t="s">
        <v>1334</v>
      </c>
    </row>
    <row r="213" spans="8:8">
      <c r="H213" s="1" t="s">
        <v>1335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COVER</vt:lpstr>
      <vt:lpstr>Exercise 1</vt:lpstr>
      <vt:lpstr>Exercise 2</vt:lpstr>
      <vt:lpstr>Exercise 3</vt:lpstr>
      <vt:lpstr>Exercise 4</vt:lpstr>
      <vt:lpstr>Exercise 5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2025-03-24T13:46:50Z</dcterms:modified>
</cp:coreProperties>
</file>